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ai\Box\研究支援部\03 研究支援課\05 連携PJ\03 BRIDGE\20各種様式\改訂作成中\2．計画様式\"/>
    </mc:Choice>
  </mc:AlternateContent>
  <xr:revisionPtr revIDLastSave="0" documentId="13_ncr:1_{E6BDA1FB-65F0-4732-BCF6-0AACF5A13AE5}" xr6:coauthVersionLast="36" xr6:coauthVersionMax="47" xr10:uidLastSave="{00000000-0000-0000-0000-000000000000}"/>
  <bookViews>
    <workbookView xWindow="19092" yWindow="-108" windowWidth="38616" windowHeight="21216" tabRatio="801" xr2:uid="{00000000-000D-0000-FFFF-FFFF00000000}"/>
  </bookViews>
  <sheets>
    <sheet name="入力について" sheetId="59" r:id="rId1"/>
    <sheet name="設備備品費" sheetId="49" r:id="rId2"/>
    <sheet name="消耗品費" sheetId="50" r:id="rId3"/>
    <sheet name="旅費" sheetId="51" r:id="rId4"/>
    <sheet name="人件費（実績単価）" sheetId="61" r:id="rId5"/>
    <sheet name="人件費（健保等級）" sheetId="53" r:id="rId6"/>
    <sheet name="謝金" sheetId="54" r:id="rId7"/>
    <sheet name="外注費" sheetId="55" r:id="rId8"/>
    <sheet name="その他" sheetId="56" r:id="rId9"/>
    <sheet name="その他（消費税相当額）" sheetId="57" r:id="rId10"/>
    <sheet name="経費まとめ" sheetId="58" r:id="rId11"/>
  </sheets>
  <definedNames>
    <definedName name="_xlnm.Print_Area" localSheetId="2">消耗品費!$A$1:$H$24</definedName>
    <definedName name="_xlnm.Print_Area" localSheetId="1">設備備品費!$A$1:$I$25</definedName>
    <definedName name="_xlnm.Print_Area" localSheetId="3">旅費!$A$1:$O$23</definedName>
    <definedName name="型_番">#REF!</definedName>
    <definedName name="小計">#REF!</definedName>
    <definedName name="消費税区分">#REF!</definedName>
    <definedName name="消費税相当額の有無">#REF!</definedName>
    <definedName name="数量">#REF!</definedName>
    <definedName name="税込">#REF!</definedName>
    <definedName name="選択してください">#REF!</definedName>
    <definedName name="定価">#REF!</definedName>
    <definedName name="納入価">#REF!</definedName>
    <definedName name="品__名">#REF!</definedName>
  </definedNames>
  <calcPr calcId="191029"/>
</workbook>
</file>

<file path=xl/calcChain.xml><?xml version="1.0" encoding="utf-8"?>
<calcChain xmlns="http://schemas.openxmlformats.org/spreadsheetml/2006/main">
  <c r="I4" i="53" l="1"/>
  <c r="E1" i="58" l="1"/>
  <c r="N1" i="51"/>
  <c r="F1" i="57" l="1"/>
  <c r="H1" i="56"/>
  <c r="G1" i="55"/>
  <c r="G1" i="54"/>
  <c r="J1" i="61"/>
  <c r="G1" i="50"/>
  <c r="J24" i="61" l="1"/>
  <c r="J22" i="61"/>
  <c r="I22" i="61"/>
  <c r="K22" i="61" s="1"/>
  <c r="J21" i="61"/>
  <c r="I21" i="61"/>
  <c r="K21" i="61" s="1"/>
  <c r="J20" i="61"/>
  <c r="I20" i="61"/>
  <c r="K20" i="61" s="1"/>
  <c r="J19" i="61"/>
  <c r="I19" i="61"/>
  <c r="K19" i="61" s="1"/>
  <c r="J18" i="61"/>
  <c r="I18" i="61"/>
  <c r="K18" i="61" s="1"/>
  <c r="J17" i="61"/>
  <c r="I17" i="61"/>
  <c r="K17" i="61" s="1"/>
  <c r="J16" i="61"/>
  <c r="I16" i="61"/>
  <c r="K16" i="61" s="1"/>
  <c r="J15" i="61"/>
  <c r="I15" i="61"/>
  <c r="K15" i="61" s="1"/>
  <c r="J14" i="61"/>
  <c r="I14" i="61"/>
  <c r="K14" i="61" s="1"/>
  <c r="J13" i="61"/>
  <c r="I13" i="61"/>
  <c r="K13" i="61" s="1"/>
  <c r="J12" i="61"/>
  <c r="I12" i="61"/>
  <c r="K12" i="61" s="1"/>
  <c r="J11" i="61"/>
  <c r="I11" i="61"/>
  <c r="K11" i="61" s="1"/>
  <c r="J10" i="61"/>
  <c r="I10" i="61"/>
  <c r="K10" i="61" s="1"/>
  <c r="J9" i="61"/>
  <c r="I9" i="61"/>
  <c r="K9" i="61" s="1"/>
  <c r="J23" i="61" l="1"/>
  <c r="K23" i="61"/>
  <c r="J25" i="61" s="1"/>
  <c r="J26" i="61" s="1"/>
  <c r="D15" i="58"/>
  <c r="D17" i="58" s="1"/>
  <c r="E12" i="58"/>
  <c r="E10" i="58"/>
  <c r="E9" i="58"/>
  <c r="E7" i="58"/>
  <c r="F14" i="57"/>
  <c r="F13" i="57"/>
  <c r="F12" i="57"/>
  <c r="F11" i="57"/>
  <c r="F10" i="57"/>
  <c r="F9" i="57"/>
  <c r="F8" i="57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28" i="55"/>
  <c r="G28" i="55"/>
  <c r="H27" i="55"/>
  <c r="G27" i="55"/>
  <c r="H26" i="55"/>
  <c r="G26" i="55"/>
  <c r="H25" i="55"/>
  <c r="G25" i="55"/>
  <c r="H24" i="55"/>
  <c r="G24" i="55"/>
  <c r="H23" i="55"/>
  <c r="G23" i="55"/>
  <c r="H22" i="55"/>
  <c r="G22" i="55"/>
  <c r="H21" i="55"/>
  <c r="G21" i="55"/>
  <c r="H20" i="55"/>
  <c r="G20" i="55"/>
  <c r="H19" i="55"/>
  <c r="G19" i="55"/>
  <c r="H18" i="55"/>
  <c r="G18" i="55"/>
  <c r="H17" i="55"/>
  <c r="G17" i="55"/>
  <c r="H16" i="55"/>
  <c r="G16" i="55"/>
  <c r="H15" i="55"/>
  <c r="G15" i="55"/>
  <c r="H14" i="55"/>
  <c r="G14" i="55"/>
  <c r="H13" i="55"/>
  <c r="G13" i="55"/>
  <c r="H12" i="55"/>
  <c r="G12" i="55"/>
  <c r="H11" i="55"/>
  <c r="G11" i="55"/>
  <c r="H10" i="55"/>
  <c r="G10" i="55"/>
  <c r="H9" i="55"/>
  <c r="G9" i="55"/>
  <c r="G24" i="54"/>
  <c r="F24" i="54"/>
  <c r="G23" i="54"/>
  <c r="F23" i="54"/>
  <c r="G22" i="54"/>
  <c r="F22" i="54"/>
  <c r="G21" i="54"/>
  <c r="F21" i="54"/>
  <c r="G20" i="54"/>
  <c r="F20" i="54"/>
  <c r="G19" i="54"/>
  <c r="F19" i="54"/>
  <c r="G18" i="54"/>
  <c r="F18" i="54"/>
  <c r="G17" i="54"/>
  <c r="F17" i="54"/>
  <c r="G16" i="54"/>
  <c r="F16" i="54"/>
  <c r="G15" i="54"/>
  <c r="F15" i="54"/>
  <c r="G14" i="54"/>
  <c r="F14" i="54"/>
  <c r="G13" i="54"/>
  <c r="F13" i="54"/>
  <c r="G12" i="54"/>
  <c r="F12" i="54"/>
  <c r="G11" i="54"/>
  <c r="F11" i="54"/>
  <c r="G10" i="54"/>
  <c r="F10" i="54"/>
  <c r="G9" i="54"/>
  <c r="F9" i="54"/>
  <c r="J23" i="53"/>
  <c r="I23" i="53"/>
  <c r="J22" i="53"/>
  <c r="I22" i="53"/>
  <c r="J21" i="53"/>
  <c r="I21" i="53"/>
  <c r="J20" i="53"/>
  <c r="I20" i="53"/>
  <c r="J19" i="53"/>
  <c r="I19" i="53"/>
  <c r="J18" i="53"/>
  <c r="I18" i="53"/>
  <c r="J17" i="53"/>
  <c r="I17" i="53"/>
  <c r="J16" i="53"/>
  <c r="I16" i="53"/>
  <c r="J15" i="53"/>
  <c r="I15" i="53"/>
  <c r="J14" i="53"/>
  <c r="I14" i="53"/>
  <c r="J13" i="53"/>
  <c r="I13" i="53"/>
  <c r="J12" i="53"/>
  <c r="I12" i="53"/>
  <c r="J11" i="53"/>
  <c r="I11" i="53"/>
  <c r="J10" i="53"/>
  <c r="I10" i="53"/>
  <c r="J9" i="53"/>
  <c r="I9" i="53"/>
  <c r="O20" i="51"/>
  <c r="N20" i="51"/>
  <c r="O19" i="51"/>
  <c r="N19" i="51"/>
  <c r="O18" i="51"/>
  <c r="N18" i="51"/>
  <c r="O17" i="51"/>
  <c r="N17" i="51"/>
  <c r="O16" i="51"/>
  <c r="N16" i="51"/>
  <c r="O15" i="51"/>
  <c r="N15" i="51"/>
  <c r="O14" i="51"/>
  <c r="N14" i="51"/>
  <c r="O13" i="51"/>
  <c r="N13" i="51"/>
  <c r="O12" i="51"/>
  <c r="N12" i="51"/>
  <c r="O11" i="51"/>
  <c r="M11" i="51"/>
  <c r="N11" i="51" s="1"/>
  <c r="O10" i="51"/>
  <c r="M10" i="51"/>
  <c r="N10" i="51" s="1"/>
  <c r="O9" i="51"/>
  <c r="M9" i="51"/>
  <c r="N9" i="51" s="1"/>
  <c r="O8" i="51"/>
  <c r="M8" i="51"/>
  <c r="N8" i="51" s="1"/>
  <c r="H21" i="50"/>
  <c r="G21" i="50"/>
  <c r="H20" i="50"/>
  <c r="G20" i="50"/>
  <c r="H19" i="50"/>
  <c r="G1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H9" i="50"/>
  <c r="G9" i="50"/>
  <c r="I21" i="49"/>
  <c r="H21" i="49"/>
  <c r="I20" i="49"/>
  <c r="H20" i="49"/>
  <c r="I19" i="49"/>
  <c r="H19" i="49"/>
  <c r="I18" i="49"/>
  <c r="H18" i="49"/>
  <c r="I17" i="49"/>
  <c r="H17" i="49"/>
  <c r="I16" i="49"/>
  <c r="H16" i="49"/>
  <c r="I15" i="49"/>
  <c r="H15" i="49"/>
  <c r="I14" i="49"/>
  <c r="H14" i="49"/>
  <c r="I13" i="49"/>
  <c r="H13" i="49"/>
  <c r="I12" i="49"/>
  <c r="H12" i="49"/>
  <c r="I11" i="49"/>
  <c r="H11" i="49"/>
  <c r="I10" i="49"/>
  <c r="H10" i="49"/>
  <c r="I9" i="49"/>
  <c r="H9" i="49"/>
  <c r="H23" i="50" l="1"/>
  <c r="G26" i="54"/>
  <c r="I23" i="49"/>
  <c r="H30" i="55"/>
  <c r="J25" i="53"/>
  <c r="H25" i="56"/>
  <c r="H24" i="56"/>
  <c r="J24" i="53"/>
  <c r="H29" i="55"/>
  <c r="H22" i="50"/>
  <c r="E15" i="58"/>
  <c r="E17" i="58" s="1"/>
  <c r="F15" i="57"/>
  <c r="G25" i="54"/>
  <c r="O21" i="51"/>
  <c r="O22" i="51"/>
  <c r="I22" i="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日本医療研究開発機構</author>
  </authors>
  <commentList>
    <comment ref="E7" authorId="0" shapeId="0" xr:uid="{69F55CEA-6282-4A34-98BF-D01DAA38CB78}">
      <text>
        <r>
          <rPr>
            <sz val="9"/>
            <color indexed="81"/>
            <rFont val="ＭＳ Ｐゴシック"/>
            <family val="3"/>
            <charset val="128"/>
          </rPr>
          <t xml:space="preserve">消費税が含んでいるものは「課税」を選択、消費税が含んでいないものには「課税対象外」を選択
</t>
        </r>
      </text>
    </comment>
  </commentList>
</comments>
</file>

<file path=xl/sharedStrings.xml><?xml version="1.0" encoding="utf-8"?>
<sst xmlns="http://schemas.openxmlformats.org/spreadsheetml/2006/main" count="345" uniqueCount="157">
  <si>
    <t>金額</t>
    <rPh sb="0" eb="2">
      <t>キンガク</t>
    </rPh>
    <phoneticPr fontId="9"/>
  </si>
  <si>
    <t>合　　　　計</t>
    <rPh sb="0" eb="1">
      <t>ゴウ</t>
    </rPh>
    <rPh sb="5" eb="6">
      <t>ケイ</t>
    </rPh>
    <phoneticPr fontId="9"/>
  </si>
  <si>
    <t>件名</t>
    <rPh sb="0" eb="2">
      <t>ケンメイ</t>
    </rPh>
    <phoneticPr fontId="9"/>
  </si>
  <si>
    <t>氏名</t>
    <rPh sb="0" eb="2">
      <t>シメイ</t>
    </rPh>
    <phoneticPr fontId="9"/>
  </si>
  <si>
    <t>品名</t>
    <rPh sb="0" eb="2">
      <t>ヒンメイ</t>
    </rPh>
    <phoneticPr fontId="9"/>
  </si>
  <si>
    <t>＜設備備品費＞</t>
    <rPh sb="1" eb="3">
      <t>セツビ</t>
    </rPh>
    <rPh sb="3" eb="6">
      <t>ビヒンヒ</t>
    </rPh>
    <phoneticPr fontId="9"/>
  </si>
  <si>
    <t>（物品費内訳）</t>
    <rPh sb="1" eb="3">
      <t>ブッピン</t>
    </rPh>
    <rPh sb="3" eb="4">
      <t>ヒ</t>
    </rPh>
    <rPh sb="4" eb="6">
      <t>ウチワケ</t>
    </rPh>
    <phoneticPr fontId="9"/>
  </si>
  <si>
    <t>（物品費内訳）</t>
    <phoneticPr fontId="9"/>
  </si>
  <si>
    <t>＜消耗品費＞</t>
    <rPh sb="1" eb="4">
      <t>ショウモウヒン</t>
    </rPh>
    <rPh sb="4" eb="5">
      <t>ヒ</t>
    </rPh>
    <phoneticPr fontId="9"/>
  </si>
  <si>
    <t>その他</t>
    <rPh sb="2" eb="3">
      <t>タ</t>
    </rPh>
    <phoneticPr fontId="9"/>
  </si>
  <si>
    <t>＜謝金＞</t>
    <rPh sb="1" eb="3">
      <t>シャキン</t>
    </rPh>
    <phoneticPr fontId="9"/>
  </si>
  <si>
    <t>種別
（各機関の雇用の名称）</t>
    <rPh sb="0" eb="2">
      <t>シュベツ</t>
    </rPh>
    <rPh sb="4" eb="5">
      <t>カク</t>
    </rPh>
    <rPh sb="5" eb="7">
      <t>キカン</t>
    </rPh>
    <rPh sb="8" eb="10">
      <t>コヨウ</t>
    </rPh>
    <rPh sb="11" eb="13">
      <t>メイショウ</t>
    </rPh>
    <phoneticPr fontId="9"/>
  </si>
  <si>
    <t>用務・目的</t>
    <rPh sb="0" eb="2">
      <t>ヨウム</t>
    </rPh>
    <rPh sb="3" eb="4">
      <t>メ</t>
    </rPh>
    <rPh sb="4" eb="5">
      <t>マト</t>
    </rPh>
    <phoneticPr fontId="9"/>
  </si>
  <si>
    <t>用務・目的等</t>
    <rPh sb="0" eb="2">
      <t>ヨウム</t>
    </rPh>
    <rPh sb="3" eb="5">
      <t>モクテキ</t>
    </rPh>
    <rPh sb="5" eb="6">
      <t>ナド</t>
    </rPh>
    <phoneticPr fontId="9"/>
  </si>
  <si>
    <t>使途</t>
    <rPh sb="0" eb="2">
      <t>シト</t>
    </rPh>
    <phoneticPr fontId="9"/>
  </si>
  <si>
    <t>購入予定時期
（四半期単位）</t>
    <rPh sb="0" eb="2">
      <t>コウニュウ</t>
    </rPh>
    <rPh sb="2" eb="4">
      <t>ヨテイ</t>
    </rPh>
    <rPh sb="4" eb="6">
      <t>ジキ</t>
    </rPh>
    <rPh sb="8" eb="9">
      <t>シ</t>
    </rPh>
    <rPh sb="9" eb="11">
      <t>ハンキ</t>
    </rPh>
    <rPh sb="11" eb="13">
      <t>タンイ</t>
    </rPh>
    <phoneticPr fontId="9"/>
  </si>
  <si>
    <t>＜外注費＞</t>
    <rPh sb="1" eb="4">
      <t>ガイチュウヒ</t>
    </rPh>
    <phoneticPr fontId="9"/>
  </si>
  <si>
    <t>＜その他＞</t>
    <rPh sb="3" eb="4">
      <t>タ</t>
    </rPh>
    <phoneticPr fontId="9"/>
  </si>
  <si>
    <t>目的等</t>
    <rPh sb="0" eb="2">
      <t>モクテキ</t>
    </rPh>
    <rPh sb="2" eb="3">
      <t>ナド</t>
    </rPh>
    <phoneticPr fontId="9"/>
  </si>
  <si>
    <t>設備備品費</t>
    <rPh sb="0" eb="2">
      <t>セツビ</t>
    </rPh>
    <rPh sb="2" eb="4">
      <t>ビヒン</t>
    </rPh>
    <rPh sb="4" eb="5">
      <t>ヒ</t>
    </rPh>
    <phoneticPr fontId="9"/>
  </si>
  <si>
    <t>消耗品費</t>
    <rPh sb="0" eb="2">
      <t>ショウモウ</t>
    </rPh>
    <rPh sb="2" eb="3">
      <t>ヒン</t>
    </rPh>
    <rPh sb="3" eb="4">
      <t>ヒ</t>
    </rPh>
    <phoneticPr fontId="9"/>
  </si>
  <si>
    <t>謝金</t>
    <rPh sb="0" eb="2">
      <t>シャキン</t>
    </rPh>
    <phoneticPr fontId="9"/>
  </si>
  <si>
    <t>旅費</t>
    <rPh sb="0" eb="2">
      <t>リョヒ</t>
    </rPh>
    <phoneticPr fontId="9"/>
  </si>
  <si>
    <t>項目名</t>
    <rPh sb="0" eb="2">
      <t>コウモク</t>
    </rPh>
    <rPh sb="2" eb="3">
      <t>メイ</t>
    </rPh>
    <phoneticPr fontId="9"/>
  </si>
  <si>
    <t>対象額</t>
    <rPh sb="0" eb="2">
      <t>タイショウ</t>
    </rPh>
    <rPh sb="2" eb="3">
      <t>ガク</t>
    </rPh>
    <phoneticPr fontId="9"/>
  </si>
  <si>
    <t>消費税率</t>
    <rPh sb="0" eb="3">
      <t>ショウヒゼイ</t>
    </rPh>
    <rPh sb="3" eb="4">
      <t>リツ</t>
    </rPh>
    <phoneticPr fontId="9"/>
  </si>
  <si>
    <t>出張先</t>
    <rPh sb="0" eb="2">
      <t>シュッチョウ</t>
    </rPh>
    <rPh sb="2" eb="3">
      <t>サキ</t>
    </rPh>
    <phoneticPr fontId="9"/>
  </si>
  <si>
    <t>＜旅費＞</t>
    <rPh sb="1" eb="3">
      <t>リョヒ</t>
    </rPh>
    <phoneticPr fontId="9"/>
  </si>
  <si>
    <t>出張者</t>
    <rPh sb="0" eb="3">
      <t>シュッチョウシャ</t>
    </rPh>
    <phoneticPr fontId="9"/>
  </si>
  <si>
    <t>＜その他（消費税相当額）＞</t>
    <rPh sb="3" eb="4">
      <t>タ</t>
    </rPh>
    <rPh sb="5" eb="8">
      <t>ショウヒゼイ</t>
    </rPh>
    <rPh sb="8" eb="10">
      <t>ソウトウ</t>
    </rPh>
    <rPh sb="10" eb="11">
      <t>ガク</t>
    </rPh>
    <phoneticPr fontId="9"/>
  </si>
  <si>
    <t>単位：円</t>
    <rPh sb="0" eb="2">
      <t>タンイ</t>
    </rPh>
    <rPh sb="3" eb="4">
      <t>エン</t>
    </rPh>
    <phoneticPr fontId="9"/>
  </si>
  <si>
    <t>●●分析装置</t>
    <rPh sb="2" eb="4">
      <t>ブンセキ</t>
    </rPh>
    <rPh sb="4" eb="6">
      <t>ソウチ</t>
    </rPh>
    <phoneticPr fontId="9"/>
  </si>
  <si>
    <t>●●分析のため</t>
    <rPh sb="2" eb="4">
      <t>ブンセキ</t>
    </rPh>
    <phoneticPr fontId="9"/>
  </si>
  <si>
    <t>試薬（●●●●●、▲▲製）</t>
    <rPh sb="0" eb="2">
      <t>シヤク</t>
    </rPh>
    <rPh sb="11" eb="12">
      <t>セイ</t>
    </rPh>
    <phoneticPr fontId="9"/>
  </si>
  <si>
    <t>＜人件費＞</t>
    <rPh sb="1" eb="2">
      <t>ヒト</t>
    </rPh>
    <rPh sb="2" eb="3">
      <t>ケン</t>
    </rPh>
    <rPh sb="3" eb="4">
      <t>ヒ</t>
    </rPh>
    <phoneticPr fontId="9"/>
  </si>
  <si>
    <t>特任研究員</t>
    <rPh sb="0" eb="2">
      <t>トクニン</t>
    </rPh>
    <rPh sb="2" eb="5">
      <t>ケンキュウイン</t>
    </rPh>
    <phoneticPr fontId="9"/>
  </si>
  <si>
    <t>検査機器レンタル料</t>
    <rPh sb="0" eb="2">
      <t>ケンサ</t>
    </rPh>
    <rPh sb="2" eb="4">
      <t>キキ</t>
    </rPh>
    <rPh sb="8" eb="9">
      <t>リョウ</t>
    </rPh>
    <phoneticPr fontId="9"/>
  </si>
  <si>
    <t>限定された期間で検証データ取得のため。</t>
    <rPh sb="0" eb="2">
      <t>ゲンテイ</t>
    </rPh>
    <rPh sb="5" eb="7">
      <t>キカン</t>
    </rPh>
    <rPh sb="8" eb="10">
      <t>ケンショウ</t>
    </rPh>
    <rPh sb="13" eb="15">
      <t>シュトク</t>
    </rPh>
    <phoneticPr fontId="9"/>
  </si>
  <si>
    <t>単価</t>
    <rPh sb="0" eb="2">
      <t>タンカ</t>
    </rPh>
    <phoneticPr fontId="9"/>
  </si>
  <si>
    <t>数量</t>
    <rPh sb="0" eb="2">
      <t>スウリョウ</t>
    </rPh>
    <phoneticPr fontId="9"/>
  </si>
  <si>
    <t>積算根拠</t>
    <rPh sb="0" eb="2">
      <t>セキサン</t>
    </rPh>
    <rPh sb="2" eb="4">
      <t>コンキョ</t>
    </rPh>
    <phoneticPr fontId="9"/>
  </si>
  <si>
    <t>回数</t>
    <rPh sb="0" eb="2">
      <t>カイスウ</t>
    </rPh>
    <phoneticPr fontId="9"/>
  </si>
  <si>
    <t>人数</t>
    <rPh sb="0" eb="2">
      <t>ニンズウ</t>
    </rPh>
    <phoneticPr fontId="9"/>
  </si>
  <si>
    <t>直雇用</t>
  </si>
  <si>
    <t>月給</t>
    <rPh sb="0" eb="2">
      <t>ゲッキュウ</t>
    </rPh>
    <phoneticPr fontId="9"/>
  </si>
  <si>
    <t>支払月数</t>
    <rPh sb="0" eb="2">
      <t>シハライ</t>
    </rPh>
    <rPh sb="2" eb="4">
      <t>ツキスウ</t>
    </rPh>
    <phoneticPr fontId="9"/>
  </si>
  <si>
    <t>派遣</t>
  </si>
  <si>
    <t>研究補佐員</t>
    <rPh sb="0" eb="2">
      <t>ケンキュウ</t>
    </rPh>
    <rPh sb="2" eb="5">
      <t>ホサイン</t>
    </rPh>
    <phoneticPr fontId="9"/>
  </si>
  <si>
    <t>消費税相当額の有無</t>
    <rPh sb="0" eb="3">
      <t>ショウヒゼイ</t>
    </rPh>
    <rPh sb="3" eb="6">
      <t>ソウトウガク</t>
    </rPh>
    <rPh sb="7" eb="9">
      <t>ウム</t>
    </rPh>
    <phoneticPr fontId="9"/>
  </si>
  <si>
    <t>積算根拠</t>
    <rPh sb="2" eb="4">
      <t>コンキョ</t>
    </rPh>
    <phoneticPr fontId="9"/>
  </si>
  <si>
    <t>単位</t>
    <rPh sb="0" eb="2">
      <t>タンイ</t>
    </rPh>
    <phoneticPr fontId="9"/>
  </si>
  <si>
    <t>学会参加費（海外）</t>
    <rPh sb="0" eb="2">
      <t>ガッカイ</t>
    </rPh>
    <rPh sb="2" eb="5">
      <t>サンカヒ</t>
    </rPh>
    <rPh sb="6" eb="8">
      <t>カイガイ</t>
    </rPh>
    <phoneticPr fontId="9"/>
  </si>
  <si>
    <t>○○学会での発表のため</t>
    <rPh sb="2" eb="4">
      <t>ガッカイ</t>
    </rPh>
    <rPh sb="6" eb="8">
      <t>ハッピョウ</t>
    </rPh>
    <phoneticPr fontId="9"/>
  </si>
  <si>
    <t>××の○○に使用する（海外業者）</t>
    <rPh sb="6" eb="8">
      <t>シヨウ</t>
    </rPh>
    <rPh sb="11" eb="13">
      <t>カイガイ</t>
    </rPh>
    <rPh sb="13" eb="15">
      <t>ギョウシャ</t>
    </rPh>
    <phoneticPr fontId="9"/>
  </si>
  <si>
    <t>雇用区分</t>
    <rPh sb="0" eb="2">
      <t>コヨウ</t>
    </rPh>
    <rPh sb="2" eb="4">
      <t>クブン</t>
    </rPh>
    <phoneticPr fontId="9"/>
  </si>
  <si>
    <t>消費税相当額合計</t>
    <rPh sb="0" eb="3">
      <t>ショウヒゼイ</t>
    </rPh>
    <rPh sb="3" eb="6">
      <t>ソウトウガク</t>
    </rPh>
    <rPh sb="6" eb="8">
      <t>ゴウケイ</t>
    </rPh>
    <phoneticPr fontId="9"/>
  </si>
  <si>
    <t>外注費</t>
    <rPh sb="0" eb="2">
      <t>ガイチュウ</t>
    </rPh>
    <rPh sb="2" eb="3">
      <t>ヒ</t>
    </rPh>
    <phoneticPr fontId="9"/>
  </si>
  <si>
    <t>種別</t>
    <rPh sb="0" eb="2">
      <t>シュベツ</t>
    </rPh>
    <phoneticPr fontId="9"/>
  </si>
  <si>
    <t>国内</t>
  </si>
  <si>
    <t>海外</t>
  </si>
  <si>
    <t>ABC大学</t>
    <rPh sb="3" eb="5">
      <t>ダイガク</t>
    </rPh>
    <phoneticPr fontId="9"/>
  </si>
  <si>
    <t>論文投稿料（海外）</t>
    <rPh sb="0" eb="2">
      <t>ロンブン</t>
    </rPh>
    <rPh sb="2" eb="4">
      <t>トウコウ</t>
    </rPh>
    <rPh sb="4" eb="5">
      <t>リョウ</t>
    </rPh>
    <rPh sb="6" eb="8">
      <t>カイガイ</t>
    </rPh>
    <phoneticPr fontId="9"/>
  </si>
  <si>
    <t>学会参加費（会員）</t>
    <rPh sb="0" eb="2">
      <t>ガッカイ</t>
    </rPh>
    <rPh sb="2" eb="5">
      <t>サンカヒ</t>
    </rPh>
    <rPh sb="6" eb="8">
      <t>カイイン</t>
    </rPh>
    <phoneticPr fontId="9"/>
  </si>
  <si>
    <t>○○についての投稿</t>
    <rPh sb="7" eb="9">
      <t>トウコウ</t>
    </rPh>
    <phoneticPr fontId="9"/>
  </si>
  <si>
    <t>○○○（具体的な機器名)</t>
    <rPh sb="4" eb="7">
      <t>グタイテキ</t>
    </rPh>
    <rPh sb="8" eb="11">
      <t>キキメイ</t>
    </rPh>
    <phoneticPr fontId="9"/>
  </si>
  <si>
    <t>A</t>
    <phoneticPr fontId="9"/>
  </si>
  <si>
    <t>B</t>
    <phoneticPr fontId="9"/>
  </si>
  <si>
    <t>式</t>
  </si>
  <si>
    <t>消費税相当額計上対象額→</t>
    <rPh sb="0" eb="3">
      <t>ショウヒゼイ</t>
    </rPh>
    <rPh sb="3" eb="6">
      <t>ソウトウガク</t>
    </rPh>
    <rPh sb="6" eb="8">
      <t>ケイジョウ</t>
    </rPh>
    <rPh sb="8" eb="11">
      <t>タイショウガク</t>
    </rPh>
    <phoneticPr fontId="9"/>
  </si>
  <si>
    <t>泊</t>
    <rPh sb="0" eb="1">
      <t>ハク</t>
    </rPh>
    <phoneticPr fontId="9"/>
  </si>
  <si>
    <t>日</t>
    <rPh sb="0" eb="1">
      <t>ヒ</t>
    </rPh>
    <phoneticPr fontId="9"/>
  </si>
  <si>
    <t>日程</t>
    <rPh sb="0" eb="2">
      <t>ニッテイ</t>
    </rPh>
    <phoneticPr fontId="9"/>
  </si>
  <si>
    <t>件</t>
  </si>
  <si>
    <t>学会参加費（非会員）</t>
    <rPh sb="0" eb="2">
      <t>ガッカイ</t>
    </rPh>
    <rPh sb="2" eb="5">
      <t>サンカヒ</t>
    </rPh>
    <rPh sb="6" eb="9">
      <t>ヒカイイン</t>
    </rPh>
    <phoneticPr fontId="9"/>
  </si>
  <si>
    <t>第1四半期</t>
  </si>
  <si>
    <t>第2四半期</t>
  </si>
  <si>
    <t>台</t>
  </si>
  <si>
    <t>細胞培養器具(○○、△△、他）</t>
    <rPh sb="0" eb="2">
      <t>サイボウ</t>
    </rPh>
    <rPh sb="2" eb="4">
      <t>バイヨウ</t>
    </rPh>
    <rPh sb="4" eb="6">
      <t>キグ</t>
    </rPh>
    <rPh sb="13" eb="14">
      <t>ホカ</t>
    </rPh>
    <phoneticPr fontId="8"/>
  </si>
  <si>
    <t>東京都内　会議室</t>
    <rPh sb="0" eb="2">
      <t>トウキョウ</t>
    </rPh>
    <rPh sb="2" eb="4">
      <t>トナイ</t>
    </rPh>
    <rPh sb="5" eb="8">
      <t>カイギシツ</t>
    </rPh>
    <phoneticPr fontId="9"/>
  </si>
  <si>
    <t>病理組織標本作製費用</t>
    <phoneticPr fontId="9"/>
  </si>
  <si>
    <t>病理学的解析に使用するため</t>
    <phoneticPr fontId="9"/>
  </si>
  <si>
    <t>DNA合成</t>
    <rPh sb="3" eb="5">
      <t>ゴウセイ</t>
    </rPh>
    <phoneticPr fontId="9"/>
  </si>
  <si>
    <t>ヌードマウス</t>
    <phoneticPr fontId="9"/>
  </si>
  <si>
    <t>消費税相当額計上対象額（定期代込）→</t>
    <rPh sb="0" eb="3">
      <t>ショウヒゼイ</t>
    </rPh>
    <rPh sb="3" eb="6">
      <t>ソウトウガク</t>
    </rPh>
    <rPh sb="6" eb="8">
      <t>ケイジョウ</t>
    </rPh>
    <rPh sb="8" eb="11">
      <t>タイショウガク</t>
    </rPh>
    <rPh sb="12" eb="15">
      <t>テイキダイ</t>
    </rPh>
    <rPh sb="15" eb="16">
      <t>コ</t>
    </rPh>
    <phoneticPr fontId="9"/>
  </si>
  <si>
    <t>上記のうち年間定期代→</t>
    <rPh sb="0" eb="2">
      <t>ジョウキ</t>
    </rPh>
    <rPh sb="5" eb="7">
      <t>ネンカン</t>
    </rPh>
    <rPh sb="7" eb="10">
      <t>テイキダイ</t>
    </rPh>
    <phoneticPr fontId="9"/>
  </si>
  <si>
    <t>定期代差し引き後の消費税相当額計上対象額→</t>
    <rPh sb="0" eb="3">
      <t>テイキダイ</t>
    </rPh>
    <rPh sb="3" eb="4">
      <t>サ</t>
    </rPh>
    <rPh sb="5" eb="6">
      <t>ヒ</t>
    </rPh>
    <rPh sb="7" eb="8">
      <t>ゴ</t>
    </rPh>
    <rPh sb="9" eb="12">
      <t>ショウヒゼイ</t>
    </rPh>
    <rPh sb="12" eb="15">
      <t>ソウトウガク</t>
    </rPh>
    <rPh sb="15" eb="17">
      <t>ケイジョウ</t>
    </rPh>
    <rPh sb="17" eb="20">
      <t>タイショウガク</t>
    </rPh>
    <phoneticPr fontId="9"/>
  </si>
  <si>
    <t>人件費</t>
    <rPh sb="0" eb="3">
      <t>ジンケンヒ</t>
    </rPh>
    <phoneticPr fontId="9"/>
  </si>
  <si>
    <t>○○○○についての専門家による指導（講師代）</t>
    <rPh sb="9" eb="12">
      <t>センモンカ</t>
    </rPh>
    <rPh sb="15" eb="17">
      <t>シドウ</t>
    </rPh>
    <rPh sb="18" eb="20">
      <t>コウシ</t>
    </rPh>
    <rPh sb="20" eb="21">
      <t>ダイ</t>
    </rPh>
    <phoneticPr fontId="9"/>
  </si>
  <si>
    <t>○○の評価実験に使用</t>
    <rPh sb="5" eb="7">
      <t>ジッケン</t>
    </rPh>
    <rPh sb="8" eb="10">
      <t>シヨウ</t>
    </rPh>
    <phoneticPr fontId="9"/>
  </si>
  <si>
    <t>点</t>
    <rPh sb="0" eb="1">
      <t>テン</t>
    </rPh>
    <phoneticPr fontId="9"/>
  </si>
  <si>
    <t>式</t>
    <rPh sb="0" eb="1">
      <t>シキ</t>
    </rPh>
    <phoneticPr fontId="9"/>
  </si>
  <si>
    <t>件</t>
    <rPh sb="0" eb="1">
      <t>ケン</t>
    </rPh>
    <phoneticPr fontId="9"/>
  </si>
  <si>
    <t>匹</t>
    <rPh sb="0" eb="1">
      <t>ヒキ</t>
    </rPh>
    <phoneticPr fontId="9"/>
  </si>
  <si>
    <t>●●検査に必要な消耗品</t>
    <rPh sb="2" eb="4">
      <t>ケンサ</t>
    </rPh>
    <rPh sb="5" eb="7">
      <t>ヒツヨウ</t>
    </rPh>
    <rPh sb="8" eb="11">
      <t>ショウモウヒン</t>
    </rPh>
    <phoneticPr fontId="9"/>
  </si>
  <si>
    <t>検査用消耗品（ピペット等、実験器具類）</t>
    <rPh sb="0" eb="2">
      <t>ケンサ</t>
    </rPh>
    <rPh sb="2" eb="3">
      <t>ヨウ</t>
    </rPh>
    <rPh sb="3" eb="6">
      <t>ショウモウヒン</t>
    </rPh>
    <phoneticPr fontId="9"/>
  </si>
  <si>
    <t>税込（課税）</t>
  </si>
  <si>
    <t>課税対象外</t>
  </si>
  <si>
    <t>消費税区分</t>
    <rPh sb="0" eb="2">
      <t>ショウヒ</t>
    </rPh>
    <rPh sb="2" eb="3">
      <t>ゼイ</t>
    </rPh>
    <rPh sb="3" eb="5">
      <t>クブン</t>
    </rPh>
    <phoneticPr fontId="9"/>
  </si>
  <si>
    <t>消費税区分</t>
    <rPh sb="0" eb="3">
      <t>ショウヒゼイ</t>
    </rPh>
    <rPh sb="3" eb="5">
      <t>クブン</t>
    </rPh>
    <phoneticPr fontId="9"/>
  </si>
  <si>
    <t>培養細胞の維持のため（海外業者）</t>
    <rPh sb="0" eb="2">
      <t>バイヨウ</t>
    </rPh>
    <rPh sb="2" eb="4">
      <t>サイボウ</t>
    </rPh>
    <rPh sb="5" eb="7">
      <t>イジ</t>
    </rPh>
    <rPh sb="11" eb="13">
      <t>カイガイ</t>
    </rPh>
    <rPh sb="13" eb="15">
      <t>ギョウシャ</t>
    </rPh>
    <phoneticPr fontId="8"/>
  </si>
  <si>
    <t>（人件費内訳）</t>
    <rPh sb="1" eb="4">
      <t>ジンケンヒ</t>
    </rPh>
    <rPh sb="4" eb="6">
      <t>ウチワケ</t>
    </rPh>
    <phoneticPr fontId="9"/>
  </si>
  <si>
    <t>（その他内訳）</t>
    <rPh sb="3" eb="4">
      <t>タ</t>
    </rPh>
    <rPh sb="4" eb="6">
      <t>ウチワケ</t>
    </rPh>
    <phoneticPr fontId="9"/>
  </si>
  <si>
    <t>１．委託研究開発費</t>
    <phoneticPr fontId="9"/>
  </si>
  <si>
    <t>（単位：円）</t>
  </si>
  <si>
    <t>大項目</t>
  </si>
  <si>
    <t>中項目</t>
  </si>
  <si>
    <t>大項目計</t>
  </si>
  <si>
    <t>直接経費</t>
  </si>
  <si>
    <t>物品費</t>
  </si>
  <si>
    <t>設備備品費</t>
  </si>
  <si>
    <t>消耗品費</t>
  </si>
  <si>
    <t>旅費</t>
  </si>
  <si>
    <t>人件費・謝金</t>
  </si>
  <si>
    <t>人件費</t>
  </si>
  <si>
    <t>謝金</t>
  </si>
  <si>
    <t>その他</t>
  </si>
  <si>
    <t>外注費</t>
  </si>
  <si>
    <t>その他
（消費税相当額）</t>
    <phoneticPr fontId="9"/>
  </si>
  <si>
    <t>直接経費小計</t>
  </si>
  <si>
    <t>合計</t>
  </si>
  <si>
    <t>間接経費</t>
    <phoneticPr fontId="9"/>
  </si>
  <si>
    <t>うち定期代</t>
    <rPh sb="2" eb="5">
      <t>テイキダイ</t>
    </rPh>
    <phoneticPr fontId="9"/>
  </si>
  <si>
    <t>ヶ月</t>
  </si>
  <si>
    <t>賞与</t>
    <rPh sb="0" eb="2">
      <t>ショウヨ</t>
    </rPh>
    <phoneticPr fontId="9"/>
  </si>
  <si>
    <t>区分</t>
    <rPh sb="0" eb="2">
      <t>クブン</t>
    </rPh>
    <phoneticPr fontId="9"/>
  </si>
  <si>
    <t>国内使用分</t>
  </si>
  <si>
    <t>海外使用分</t>
  </si>
  <si>
    <t>シカゴ・DF大学</t>
    <rPh sb="6" eb="8">
      <t>ダイガク</t>
    </rPh>
    <phoneticPr fontId="9"/>
  </si>
  <si>
    <t>年間定期代</t>
    <rPh sb="0" eb="2">
      <t>ネンカン</t>
    </rPh>
    <rPh sb="2" eb="5">
      <t>テイキダイ</t>
    </rPh>
    <phoneticPr fontId="9"/>
  </si>
  <si>
    <t>エフォート率</t>
    <rPh sb="5" eb="6">
      <t>リツ</t>
    </rPh>
    <phoneticPr fontId="9"/>
  </si>
  <si>
    <t>従事時間</t>
    <rPh sb="0" eb="2">
      <t>ジュウジ</t>
    </rPh>
    <rPh sb="2" eb="4">
      <t>ジカン</t>
    </rPh>
    <phoneticPr fontId="9"/>
  </si>
  <si>
    <t>時間単価</t>
    <rPh sb="0" eb="2">
      <t>ジカン</t>
    </rPh>
    <rPh sb="2" eb="4">
      <t>タンカ</t>
    </rPh>
    <phoneticPr fontId="9"/>
  </si>
  <si>
    <t>月額単価</t>
    <rPh sb="0" eb="2">
      <t>ゲツガク</t>
    </rPh>
    <rPh sb="2" eb="4">
      <t>タンカ</t>
    </rPh>
    <phoneticPr fontId="9"/>
  </si>
  <si>
    <t>従事月数</t>
    <rPh sb="0" eb="2">
      <t>ジュウジ</t>
    </rPh>
    <rPh sb="2" eb="4">
      <t>ゲッスウ</t>
    </rPh>
    <phoneticPr fontId="9"/>
  </si>
  <si>
    <t>税込</t>
  </si>
  <si>
    <t>研究員</t>
    <rPh sb="0" eb="3">
      <t>ケンキュウイン</t>
    </rPh>
    <phoneticPr fontId="9"/>
  </si>
  <si>
    <t>機関名：</t>
    <rPh sb="0" eb="3">
      <t>キカンメイ</t>
    </rPh>
    <phoneticPr fontId="9"/>
  </si>
  <si>
    <t>プロジェクト名：</t>
    <rPh sb="6" eb="7">
      <t>メイ</t>
    </rPh>
    <phoneticPr fontId="9"/>
  </si>
  <si>
    <t>○○○○</t>
    <phoneticPr fontId="9"/>
  </si>
  <si>
    <t>××××</t>
    <phoneticPr fontId="9"/>
  </si>
  <si>
    <t>△△△△</t>
    <phoneticPr fontId="9"/>
  </si>
  <si>
    <t>報告会のため</t>
    <rPh sb="0" eb="3">
      <t>ホウコクカイ</t>
    </rPh>
    <phoneticPr fontId="9"/>
  </si>
  <si>
    <t>進捗会議出席</t>
    <rPh sb="0" eb="2">
      <t>シンチョク</t>
    </rPh>
    <rPh sb="2" eb="4">
      <t>カイギ</t>
    </rPh>
    <rPh sb="4" eb="6">
      <t>シュッセキ</t>
    </rPh>
    <phoneticPr fontId="9"/>
  </si>
  <si>
    <t>XXXX学会　発表のため</t>
    <rPh sb="4" eb="6">
      <t>ガッカイ</t>
    </rPh>
    <rPh sb="7" eb="9">
      <t>ハッピョウ</t>
    </rPh>
    <phoneticPr fontId="9"/>
  </si>
  <si>
    <t>XXに関する謝金</t>
    <rPh sb="3" eb="4">
      <t>カン</t>
    </rPh>
    <rPh sb="6" eb="8">
      <t>シャキン</t>
    </rPh>
    <phoneticPr fontId="9"/>
  </si>
  <si>
    <t>外注分析費</t>
    <rPh sb="0" eb="2">
      <t>ガイチュウ</t>
    </rPh>
    <rPh sb="2" eb="4">
      <t>ブンセキ</t>
    </rPh>
    <rPh sb="4" eb="5">
      <t>ヒ</t>
    </rPh>
    <phoneticPr fontId="9"/>
  </si>
  <si>
    <t>○○の○○用サンプル分析の外注</t>
    <rPh sb="5" eb="6">
      <t>ヨウ</t>
    </rPh>
    <rPh sb="10" eb="12">
      <t>ブンセキ</t>
    </rPh>
    <rPh sb="13" eb="15">
      <t>ガイチュウ</t>
    </rPh>
    <phoneticPr fontId="8"/>
  </si>
  <si>
    <t>各シートの消費税相当額計上対象額を入力してください。</t>
    <rPh sb="0" eb="1">
      <t>カク</t>
    </rPh>
    <rPh sb="5" eb="8">
      <t>ショウヒゼイ</t>
    </rPh>
    <rPh sb="8" eb="10">
      <t>ソウトウ</t>
    </rPh>
    <rPh sb="10" eb="11">
      <t>ガク</t>
    </rPh>
    <rPh sb="11" eb="13">
      <t>ケイジョウ</t>
    </rPh>
    <rPh sb="13" eb="15">
      <t>タイショウ</t>
    </rPh>
    <rPh sb="15" eb="16">
      <t>ガク</t>
    </rPh>
    <rPh sb="17" eb="19">
      <t>ニュウリョク</t>
    </rPh>
    <phoneticPr fontId="9"/>
  </si>
  <si>
    <t>・各シートの水色セルに入力してください。</t>
    <rPh sb="1" eb="2">
      <t>カク</t>
    </rPh>
    <rPh sb="6" eb="8">
      <t>ミズイロ</t>
    </rPh>
    <rPh sb="11" eb="13">
      <t>ニュウリョク</t>
    </rPh>
    <phoneticPr fontId="9"/>
  </si>
  <si>
    <t>・提出の際は、記載例を削除の上、黒字で入力してください。</t>
    <rPh sb="1" eb="3">
      <t>テイシュツ</t>
    </rPh>
    <rPh sb="4" eb="5">
      <t>サイ</t>
    </rPh>
    <rPh sb="7" eb="10">
      <t>キサイレイ</t>
    </rPh>
    <rPh sb="11" eb="13">
      <t>サクジョ</t>
    </rPh>
    <rPh sb="14" eb="15">
      <t>ウエ</t>
    </rPh>
    <rPh sb="16" eb="18">
      <t>クロジ</t>
    </rPh>
    <rPh sb="19" eb="21">
      <t>ニュウリョク</t>
    </rPh>
    <phoneticPr fontId="9"/>
  </si>
  <si>
    <t>・各項目のシートを作成後、各項目の合計値を「経費まとめ」シートに転記してください。</t>
    <rPh sb="1" eb="4">
      <t>カクコウモク</t>
    </rPh>
    <rPh sb="9" eb="12">
      <t>サクセイゴ</t>
    </rPh>
    <rPh sb="13" eb="16">
      <t>カクコウモク</t>
    </rPh>
    <rPh sb="17" eb="20">
      <t>ゴウケイチ</t>
    </rPh>
    <rPh sb="22" eb="24">
      <t>ケイヒ</t>
    </rPh>
    <rPh sb="32" eb="34">
      <t>テンキ</t>
    </rPh>
    <phoneticPr fontId="9"/>
  </si>
  <si>
    <t>・設備備品に関しては、具体的なメーカー、品名、型番も記載してください。</t>
    <rPh sb="1" eb="3">
      <t>セツビ</t>
    </rPh>
    <rPh sb="3" eb="5">
      <t>ビヒン</t>
    </rPh>
    <rPh sb="6" eb="7">
      <t>カン</t>
    </rPh>
    <rPh sb="11" eb="14">
      <t>グタイテキ</t>
    </rPh>
    <rPh sb="20" eb="22">
      <t>ヒンメイ</t>
    </rPh>
    <rPh sb="23" eb="25">
      <t>カタバン</t>
    </rPh>
    <rPh sb="26" eb="28">
      <t>キサイ</t>
    </rPh>
    <phoneticPr fontId="9"/>
  </si>
  <si>
    <t>リキッドバイオプシー時の分析のため</t>
    <rPh sb="10" eb="11">
      <t>ジ</t>
    </rPh>
    <rPh sb="12" eb="14">
      <t>ブンセキ</t>
    </rPh>
    <phoneticPr fontId="9"/>
  </si>
  <si>
    <t>プロジェクト番号：</t>
    <rPh sb="6" eb="8">
      <t>バンゴウ</t>
    </rPh>
    <phoneticPr fontId="9"/>
  </si>
  <si>
    <t>大学等は直接経費の15％、企業等は直接経費の10％を上限としていただきたいです。</t>
    <rPh sb="0" eb="3">
      <t>ダイガクトウ</t>
    </rPh>
    <rPh sb="4" eb="6">
      <t>チョクセツ</t>
    </rPh>
    <rPh sb="6" eb="8">
      <t>ケイヒ</t>
    </rPh>
    <rPh sb="13" eb="16">
      <t>キギョウトウ</t>
    </rPh>
    <rPh sb="17" eb="21">
      <t>チョクセツケイヒ</t>
    </rPh>
    <rPh sb="26" eb="28">
      <t>ジョウゲン</t>
    </rPh>
    <phoneticPr fontId="9"/>
  </si>
  <si>
    <t>・参画研究機関毎に、年度予算について作成してください。</t>
    <rPh sb="1" eb="3">
      <t>サンカク</t>
    </rPh>
    <rPh sb="3" eb="5">
      <t>ケンキュウ</t>
    </rPh>
    <rPh sb="5" eb="7">
      <t>キカン</t>
    </rPh>
    <rPh sb="7" eb="8">
      <t>ゴト</t>
    </rPh>
    <rPh sb="12" eb="14">
      <t>ヨサン</t>
    </rPh>
    <rPh sb="18" eb="20">
      <t>サクセイ</t>
    </rPh>
    <phoneticPr fontId="9"/>
  </si>
  <si>
    <t>20xx年度</t>
    <rPh sb="4" eb="6">
      <t>ネンド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</si>
</sst>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;&quot;▲ &quot;#,##0"/>
    <numFmt numFmtId="178" formatCode="#,##0;\-#,##0;&quot;-&quot;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SｺﾞｼｯｸE"/>
      <family val="3"/>
      <charset val="128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Century"/>
      <family val="1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78" fontId="10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/>
    <xf numFmtId="0" fontId="13" fillId="0" borderId="0"/>
    <xf numFmtId="9" fontId="8" fillId="0" borderId="0" applyFont="0" applyFill="0" applyBorder="0" applyAlignment="0" applyProtection="0"/>
    <xf numFmtId="0" fontId="14" fillId="0" borderId="0"/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8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4">
    <xf numFmtId="0" fontId="0" fillId="0" borderId="0" xfId="0"/>
    <xf numFmtId="177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2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77" fontId="17" fillId="0" borderId="10" xfId="0" applyNumberFormat="1" applyFont="1" applyBorder="1" applyAlignment="1">
      <alignment vertical="center"/>
    </xf>
    <xf numFmtId="177" fontId="17" fillId="0" borderId="9" xfId="0" applyNumberFormat="1" applyFont="1" applyBorder="1" applyAlignment="1">
      <alignment horizontal="right" vertical="center"/>
    </xf>
    <xf numFmtId="177" fontId="17" fillId="0" borderId="32" xfId="0" applyNumberFormat="1" applyFont="1" applyBorder="1" applyAlignment="1">
      <alignment horizontal="right" vertical="center"/>
    </xf>
    <xf numFmtId="177" fontId="17" fillId="0" borderId="10" xfId="0" applyNumberFormat="1" applyFont="1" applyBorder="1" applyAlignment="1">
      <alignment horizontal="right" vertical="center"/>
    </xf>
    <xf numFmtId="177" fontId="17" fillId="0" borderId="0" xfId="0" applyNumberFormat="1" applyFont="1" applyAlignment="1">
      <alignment vertical="center"/>
    </xf>
    <xf numFmtId="38" fontId="15" fillId="0" borderId="0" xfId="0" applyNumberFormat="1" applyFont="1" applyAlignment="1">
      <alignment horizontal="left" vertical="center"/>
    </xf>
    <xf numFmtId="38" fontId="15" fillId="0" borderId="0" xfId="0" applyNumberFormat="1" applyFont="1" applyAlignment="1">
      <alignment horizontal="center" vertical="center"/>
    </xf>
    <xf numFmtId="38" fontId="17" fillId="0" borderId="0" xfId="0" applyNumberFormat="1" applyFont="1" applyAlignment="1">
      <alignment vertical="center"/>
    </xf>
    <xf numFmtId="38" fontId="20" fillId="0" borderId="48" xfId="0" applyNumberFormat="1" applyFont="1" applyBorder="1" applyAlignment="1">
      <alignment horizontal="center" vertical="center"/>
    </xf>
    <xf numFmtId="177" fontId="17" fillId="0" borderId="49" xfId="0" applyNumberFormat="1" applyFont="1" applyBorder="1" applyAlignment="1">
      <alignment vertical="center"/>
    </xf>
    <xf numFmtId="38" fontId="17" fillId="0" borderId="49" xfId="0" applyNumberFormat="1" applyFont="1" applyBorder="1" applyAlignment="1">
      <alignment vertical="center"/>
    </xf>
    <xf numFmtId="38" fontId="15" fillId="0" borderId="50" xfId="0" applyNumberFormat="1" applyFont="1" applyBorder="1" applyAlignment="1">
      <alignment horizontal="center" vertical="center"/>
    </xf>
    <xf numFmtId="177" fontId="15" fillId="0" borderId="35" xfId="0" applyNumberFormat="1" applyFont="1" applyBorder="1" applyAlignment="1">
      <alignment horizontal="center" vertical="center"/>
    </xf>
    <xf numFmtId="9" fontId="15" fillId="0" borderId="3" xfId="6" applyFont="1" applyFill="1" applyBorder="1" applyAlignment="1">
      <alignment horizontal="right" vertical="center"/>
    </xf>
    <xf numFmtId="38" fontId="15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77" fontId="17" fillId="0" borderId="51" xfId="0" applyNumberFormat="1" applyFont="1" applyBorder="1" applyAlignment="1">
      <alignment vertical="center"/>
    </xf>
    <xf numFmtId="38" fontId="22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38" fontId="20" fillId="0" borderId="0" xfId="0" applyNumberFormat="1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38" fontId="15" fillId="0" borderId="0" xfId="0" applyNumberFormat="1" applyFont="1" applyAlignment="1">
      <alignment horizontal="right" vertical="center"/>
    </xf>
    <xf numFmtId="177" fontId="25" fillId="0" borderId="0" xfId="0" applyNumberFormat="1" applyFont="1" applyAlignment="1">
      <alignment vertical="center" wrapText="1"/>
    </xf>
    <xf numFmtId="38" fontId="18" fillId="0" borderId="11" xfId="0" applyNumberFormat="1" applyFont="1" applyBorder="1" applyAlignment="1">
      <alignment horizontal="center" vertical="center"/>
    </xf>
    <xf numFmtId="177" fontId="18" fillId="0" borderId="19" xfId="0" applyNumberFormat="1" applyFont="1" applyBorder="1" applyAlignment="1">
      <alignment horizontal="right" vertical="center"/>
    </xf>
    <xf numFmtId="38" fontId="18" fillId="0" borderId="3" xfId="0" applyNumberFormat="1" applyFont="1" applyBorder="1" applyAlignment="1">
      <alignment horizontal="center" vertical="center"/>
    </xf>
    <xf numFmtId="38" fontId="15" fillId="0" borderId="3" xfId="0" applyNumberFormat="1" applyFont="1" applyBorder="1" applyAlignment="1">
      <alignment horizontal="center" vertical="center"/>
    </xf>
    <xf numFmtId="38" fontId="18" fillId="0" borderId="16" xfId="0" applyNumberFormat="1" applyFont="1" applyBorder="1" applyAlignment="1">
      <alignment horizontal="center" vertical="center"/>
    </xf>
    <xf numFmtId="38" fontId="18" fillId="0" borderId="15" xfId="0" applyNumberFormat="1" applyFont="1" applyBorder="1" applyAlignment="1">
      <alignment horizontal="center" vertical="center"/>
    </xf>
    <xf numFmtId="38" fontId="15" fillId="0" borderId="6" xfId="0" applyNumberFormat="1" applyFont="1" applyBorder="1" applyAlignment="1">
      <alignment horizontal="center" vertical="center"/>
    </xf>
    <xf numFmtId="38" fontId="18" fillId="0" borderId="52" xfId="0" applyNumberFormat="1" applyFont="1" applyBorder="1" applyAlignment="1">
      <alignment horizontal="right" vertical="center"/>
    </xf>
    <xf numFmtId="38" fontId="24" fillId="0" borderId="3" xfId="0" applyNumberFormat="1" applyFont="1" applyBorder="1" applyAlignment="1">
      <alignment horizontal="center" vertical="center"/>
    </xf>
    <xf numFmtId="177" fontId="18" fillId="0" borderId="19" xfId="0" applyNumberFormat="1" applyFont="1" applyBorder="1" applyAlignment="1">
      <alignment vertical="center"/>
    </xf>
    <xf numFmtId="0" fontId="15" fillId="0" borderId="0" xfId="0" applyFont="1" applyAlignment="1">
      <alignment vertical="center" shrinkToFit="1"/>
    </xf>
    <xf numFmtId="38" fontId="15" fillId="0" borderId="0" xfId="0" applyNumberFormat="1" applyFont="1" applyAlignment="1">
      <alignment horizontal="center" vertical="center" shrinkToFit="1"/>
    </xf>
    <xf numFmtId="38" fontId="24" fillId="0" borderId="11" xfId="0" applyNumberFormat="1" applyFont="1" applyBorder="1" applyAlignment="1">
      <alignment horizontal="center" vertical="center"/>
    </xf>
    <xf numFmtId="38" fontId="18" fillId="2" borderId="12" xfId="0" applyNumberFormat="1" applyFont="1" applyFill="1" applyBorder="1" applyAlignment="1" applyProtection="1">
      <alignment vertical="center"/>
      <protection locked="0"/>
    </xf>
    <xf numFmtId="38" fontId="18" fillId="2" borderId="13" xfId="0" applyNumberFormat="1" applyFont="1" applyFill="1" applyBorder="1" applyAlignment="1" applyProtection="1">
      <alignment vertical="center"/>
      <protection locked="0"/>
    </xf>
    <xf numFmtId="38" fontId="18" fillId="2" borderId="16" xfId="0" applyNumberFormat="1" applyFont="1" applyFill="1" applyBorder="1" applyAlignment="1" applyProtection="1">
      <alignment horizontal="center" vertical="center"/>
      <protection locked="0"/>
    </xf>
    <xf numFmtId="38" fontId="18" fillId="2" borderId="16" xfId="11" applyFont="1" applyFill="1" applyBorder="1" applyAlignment="1" applyProtection="1">
      <alignment vertical="center"/>
      <protection locked="0"/>
    </xf>
    <xf numFmtId="176" fontId="18" fillId="2" borderId="3" xfId="0" applyNumberFormat="1" applyFont="1" applyFill="1" applyBorder="1" applyAlignment="1" applyProtection="1">
      <alignment vertical="center"/>
      <protection locked="0"/>
    </xf>
    <xf numFmtId="176" fontId="18" fillId="2" borderId="3" xfId="0" applyNumberFormat="1" applyFont="1" applyFill="1" applyBorder="1" applyAlignment="1" applyProtection="1">
      <alignment horizontal="center" vertical="center"/>
      <protection locked="0"/>
    </xf>
    <xf numFmtId="38" fontId="18" fillId="2" borderId="3" xfId="0" applyNumberFormat="1" applyFont="1" applyFill="1" applyBorder="1" applyAlignment="1" applyProtection="1">
      <alignment horizontal="left" vertical="center"/>
      <protection locked="0"/>
    </xf>
    <xf numFmtId="38" fontId="18" fillId="2" borderId="15" xfId="11" applyFont="1" applyFill="1" applyBorder="1" applyAlignment="1" applyProtection="1">
      <alignment vertical="center"/>
      <protection locked="0"/>
    </xf>
    <xf numFmtId="38" fontId="15" fillId="2" borderId="14" xfId="0" applyNumberFormat="1" applyFont="1" applyFill="1" applyBorder="1" applyAlignment="1" applyProtection="1">
      <alignment vertical="center"/>
      <protection locked="0"/>
    </xf>
    <xf numFmtId="38" fontId="15" fillId="2" borderId="13" xfId="0" applyNumberFormat="1" applyFont="1" applyFill="1" applyBorder="1" applyAlignment="1" applyProtection="1">
      <alignment vertical="center"/>
      <protection locked="0"/>
    </xf>
    <xf numFmtId="38" fontId="15" fillId="2" borderId="15" xfId="11" applyFont="1" applyFill="1" applyBorder="1" applyAlignment="1" applyProtection="1">
      <alignment vertical="center"/>
      <protection locked="0"/>
    </xf>
    <xf numFmtId="176" fontId="15" fillId="2" borderId="3" xfId="0" applyNumberFormat="1" applyFont="1" applyFill="1" applyBorder="1" applyAlignment="1" applyProtection="1">
      <alignment vertical="center"/>
      <protection locked="0"/>
    </xf>
    <xf numFmtId="176" fontId="15" fillId="2" borderId="3" xfId="0" applyNumberFormat="1" applyFont="1" applyFill="1" applyBorder="1" applyAlignment="1" applyProtection="1">
      <alignment horizontal="center" vertical="center"/>
      <protection locked="0"/>
    </xf>
    <xf numFmtId="38" fontId="15" fillId="2" borderId="3" xfId="0" applyNumberFormat="1" applyFont="1" applyFill="1" applyBorder="1" applyAlignment="1" applyProtection="1">
      <alignment horizontal="left" vertical="center"/>
      <protection locked="0"/>
    </xf>
    <xf numFmtId="38" fontId="15" fillId="2" borderId="2" xfId="0" applyNumberFormat="1" applyFont="1" applyFill="1" applyBorder="1" applyAlignment="1" applyProtection="1">
      <alignment vertical="center"/>
      <protection locked="0"/>
    </xf>
    <xf numFmtId="38" fontId="15" fillId="2" borderId="18" xfId="0" applyNumberFormat="1" applyFont="1" applyFill="1" applyBorder="1" applyAlignment="1" applyProtection="1">
      <alignment vertical="center"/>
      <protection locked="0"/>
    </xf>
    <xf numFmtId="38" fontId="15" fillId="2" borderId="27" xfId="0" applyNumberFormat="1" applyFont="1" applyFill="1" applyBorder="1" applyAlignment="1" applyProtection="1">
      <alignment vertical="center"/>
      <protection locked="0"/>
    </xf>
    <xf numFmtId="38" fontId="15" fillId="2" borderId="21" xfId="11" applyFont="1" applyFill="1" applyBorder="1" applyAlignment="1" applyProtection="1">
      <alignment vertical="center"/>
      <protection locked="0"/>
    </xf>
    <xf numFmtId="176" fontId="15" fillId="2" borderId="6" xfId="0" applyNumberFormat="1" applyFont="1" applyFill="1" applyBorder="1" applyAlignment="1" applyProtection="1">
      <alignment vertical="center"/>
      <protection locked="0"/>
    </xf>
    <xf numFmtId="38" fontId="15" fillId="2" borderId="6" xfId="0" applyNumberFormat="1" applyFont="1" applyFill="1" applyBorder="1" applyAlignment="1" applyProtection="1">
      <alignment horizontal="left" vertical="center"/>
      <protection locked="0"/>
    </xf>
    <xf numFmtId="38" fontId="18" fillId="2" borderId="12" xfId="0" applyNumberFormat="1" applyFont="1" applyFill="1" applyBorder="1" applyAlignment="1" applyProtection="1">
      <alignment horizontal="left" vertical="center" shrinkToFit="1"/>
      <protection locked="0"/>
    </xf>
    <xf numFmtId="38" fontId="18" fillId="2" borderId="11" xfId="0" applyNumberFormat="1" applyFont="1" applyFill="1" applyBorder="1" applyAlignment="1" applyProtection="1">
      <alignment horizontal="left" vertical="center" shrinkToFit="1"/>
      <protection locked="0"/>
    </xf>
    <xf numFmtId="38" fontId="18" fillId="2" borderId="11" xfId="0" applyNumberFormat="1" applyFont="1" applyFill="1" applyBorder="1" applyAlignment="1" applyProtection="1">
      <alignment horizontal="right" vertical="center"/>
      <protection locked="0"/>
    </xf>
    <xf numFmtId="38" fontId="18" fillId="2" borderId="11" xfId="0" applyNumberFormat="1" applyFont="1" applyFill="1" applyBorder="1" applyAlignment="1" applyProtection="1">
      <alignment vertical="center"/>
      <protection locked="0"/>
    </xf>
    <xf numFmtId="38" fontId="18" fillId="2" borderId="11" xfId="0" applyNumberFormat="1" applyFont="1" applyFill="1" applyBorder="1" applyAlignment="1" applyProtection="1">
      <alignment horizontal="center" vertical="center"/>
      <protection locked="0"/>
    </xf>
    <xf numFmtId="38" fontId="18" fillId="2" borderId="14" xfId="0" applyNumberFormat="1" applyFont="1" applyFill="1" applyBorder="1" applyAlignment="1" applyProtection="1">
      <alignment horizontal="left" vertical="center" shrinkToFit="1"/>
      <protection locked="0"/>
    </xf>
    <xf numFmtId="38" fontId="18" fillId="2" borderId="3" xfId="0" applyNumberFormat="1" applyFont="1" applyFill="1" applyBorder="1" applyAlignment="1" applyProtection="1">
      <alignment horizontal="left" vertical="center" shrinkToFit="1"/>
      <protection locked="0"/>
    </xf>
    <xf numFmtId="38" fontId="24" fillId="2" borderId="12" xfId="0" applyNumberFormat="1" applyFont="1" applyFill="1" applyBorder="1" applyAlignment="1" applyProtection="1">
      <alignment horizontal="left" vertical="center" shrinkToFit="1"/>
      <protection locked="0"/>
    </xf>
    <xf numFmtId="38" fontId="24" fillId="2" borderId="11" xfId="0" applyNumberFormat="1" applyFont="1" applyFill="1" applyBorder="1" applyAlignment="1" applyProtection="1">
      <alignment horizontal="left" vertical="center" shrinkToFit="1"/>
      <protection locked="0"/>
    </xf>
    <xf numFmtId="38" fontId="24" fillId="2" borderId="11" xfId="0" applyNumberFormat="1" applyFont="1" applyFill="1" applyBorder="1" applyAlignment="1" applyProtection="1">
      <alignment horizontal="right" vertical="center"/>
      <protection locked="0"/>
    </xf>
    <xf numFmtId="38" fontId="24" fillId="2" borderId="11" xfId="0" applyNumberFormat="1" applyFont="1" applyFill="1" applyBorder="1" applyAlignment="1" applyProtection="1">
      <alignment vertical="center"/>
      <protection locked="0"/>
    </xf>
    <xf numFmtId="38" fontId="24" fillId="2" borderId="3" xfId="0" applyNumberFormat="1" applyFont="1" applyFill="1" applyBorder="1" applyAlignment="1" applyProtection="1">
      <alignment horizontal="left" vertical="center"/>
      <protection locked="0"/>
    </xf>
    <xf numFmtId="0" fontId="24" fillId="2" borderId="14" xfId="0" applyFont="1" applyFill="1" applyBorder="1" applyAlignment="1" applyProtection="1">
      <alignment horizontal="left" vertical="center" shrinkToFit="1"/>
      <protection locked="0"/>
    </xf>
    <xf numFmtId="38" fontId="24" fillId="2" borderId="3" xfId="0" applyNumberFormat="1" applyFont="1" applyFill="1" applyBorder="1" applyAlignment="1" applyProtection="1">
      <alignment horizontal="left" vertical="center" shrinkToFit="1"/>
      <protection locked="0"/>
    </xf>
    <xf numFmtId="38" fontId="24" fillId="2" borderId="3" xfId="0" applyNumberFormat="1" applyFont="1" applyFill="1" applyBorder="1" applyAlignment="1" applyProtection="1">
      <alignment horizontal="right" vertical="center"/>
      <protection locked="0"/>
    </xf>
    <xf numFmtId="38" fontId="24" fillId="2" borderId="3" xfId="0" applyNumberFormat="1" applyFont="1" applyFill="1" applyBorder="1" applyAlignment="1" applyProtection="1">
      <alignment vertical="center"/>
      <protection locked="0"/>
    </xf>
    <xf numFmtId="38" fontId="24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24" fillId="2" borderId="24" xfId="0" applyFont="1" applyFill="1" applyBorder="1" applyAlignment="1" applyProtection="1">
      <alignment horizontal="justify" vertical="center" shrinkToFit="1"/>
      <protection locked="0"/>
    </xf>
    <xf numFmtId="38" fontId="24" fillId="2" borderId="17" xfId="0" applyNumberFormat="1" applyFont="1" applyFill="1" applyBorder="1" applyAlignment="1" applyProtection="1">
      <alignment vertical="center" shrinkToFit="1"/>
      <protection locked="0"/>
    </xf>
    <xf numFmtId="38" fontId="24" fillId="2" borderId="17" xfId="0" applyNumberFormat="1" applyFont="1" applyFill="1" applyBorder="1" applyAlignment="1" applyProtection="1">
      <alignment horizontal="right" vertical="center"/>
      <protection locked="0"/>
    </xf>
    <xf numFmtId="38" fontId="24" fillId="2" borderId="17" xfId="0" applyNumberFormat="1" applyFont="1" applyFill="1" applyBorder="1" applyAlignment="1" applyProtection="1">
      <alignment horizontal="center" vertical="center"/>
      <protection locked="0"/>
    </xf>
    <xf numFmtId="38" fontId="18" fillId="2" borderId="12" xfId="0" applyNumberFormat="1" applyFont="1" applyFill="1" applyBorder="1" applyAlignment="1" applyProtection="1">
      <alignment horizontal="left" vertical="center"/>
      <protection locked="0"/>
    </xf>
    <xf numFmtId="38" fontId="18" fillId="2" borderId="38" xfId="0" applyNumberFormat="1" applyFont="1" applyFill="1" applyBorder="1" applyAlignment="1" applyProtection="1">
      <alignment horizontal="left" vertical="center"/>
      <protection locked="0"/>
    </xf>
    <xf numFmtId="38" fontId="23" fillId="2" borderId="13" xfId="0" applyNumberFormat="1" applyFont="1" applyFill="1" applyBorder="1" applyAlignment="1" applyProtection="1">
      <alignment horizontal="center" vertical="center"/>
      <protection locked="0"/>
    </xf>
    <xf numFmtId="38" fontId="18" fillId="2" borderId="13" xfId="0" applyNumberFormat="1" applyFont="1" applyFill="1" applyBorder="1" applyAlignment="1" applyProtection="1">
      <alignment horizontal="center" vertical="center"/>
      <protection locked="0"/>
    </xf>
    <xf numFmtId="38" fontId="23" fillId="2" borderId="38" xfId="0" applyNumberFormat="1" applyFont="1" applyFill="1" applyBorder="1" applyAlignment="1" applyProtection="1">
      <alignment horizontal="center" vertical="center"/>
      <protection locked="0"/>
    </xf>
    <xf numFmtId="38" fontId="18" fillId="2" borderId="16" xfId="0" applyNumberFormat="1" applyFont="1" applyFill="1" applyBorder="1" applyAlignment="1" applyProtection="1">
      <alignment horizontal="left" vertical="center" wrapText="1"/>
      <protection locked="0"/>
    </xf>
    <xf numFmtId="38" fontId="18" fillId="2" borderId="16" xfId="0" applyNumberFormat="1" applyFont="1" applyFill="1" applyBorder="1" applyAlignment="1" applyProtection="1">
      <alignment vertical="center"/>
      <protection locked="0"/>
    </xf>
    <xf numFmtId="38" fontId="18" fillId="2" borderId="16" xfId="0" applyNumberFormat="1" applyFont="1" applyFill="1" applyBorder="1" applyAlignment="1" applyProtection="1">
      <alignment horizontal="right" vertical="center"/>
      <protection locked="0"/>
    </xf>
    <xf numFmtId="38" fontId="18" fillId="2" borderId="11" xfId="0" applyNumberFormat="1" applyFont="1" applyFill="1" applyBorder="1" applyAlignment="1" applyProtection="1">
      <alignment horizontal="left" vertical="center"/>
      <protection locked="0"/>
    </xf>
    <xf numFmtId="38" fontId="18" fillId="2" borderId="14" xfId="0" applyNumberFormat="1" applyFont="1" applyFill="1" applyBorder="1" applyAlignment="1" applyProtection="1">
      <alignment horizontal="left" vertical="center"/>
      <protection locked="0"/>
    </xf>
    <xf numFmtId="38" fontId="18" fillId="2" borderId="20" xfId="0" applyNumberFormat="1" applyFont="1" applyFill="1" applyBorder="1" applyAlignment="1" applyProtection="1">
      <alignment horizontal="left" vertical="center"/>
      <protection locked="0"/>
    </xf>
    <xf numFmtId="38" fontId="18" fillId="2" borderId="15" xfId="0" applyNumberFormat="1" applyFont="1" applyFill="1" applyBorder="1" applyAlignment="1" applyProtection="1">
      <alignment horizontal="center" vertical="center"/>
      <protection locked="0"/>
    </xf>
    <xf numFmtId="38" fontId="23" fillId="2" borderId="2" xfId="0" applyNumberFormat="1" applyFont="1" applyFill="1" applyBorder="1" applyAlignment="1" applyProtection="1">
      <alignment horizontal="center" vertical="center"/>
      <protection locked="0"/>
    </xf>
    <xf numFmtId="38" fontId="18" fillId="2" borderId="2" xfId="0" applyNumberFormat="1" applyFont="1" applyFill="1" applyBorder="1" applyAlignment="1" applyProtection="1">
      <alignment horizontal="center" vertical="center"/>
      <protection locked="0"/>
    </xf>
    <xf numFmtId="38" fontId="23" fillId="2" borderId="20" xfId="0" applyNumberFormat="1" applyFont="1" applyFill="1" applyBorder="1" applyAlignment="1" applyProtection="1">
      <alignment horizontal="center" vertical="center"/>
      <protection locked="0"/>
    </xf>
    <xf numFmtId="38" fontId="18" fillId="2" borderId="15" xfId="0" applyNumberFormat="1" applyFont="1" applyFill="1" applyBorder="1" applyAlignment="1" applyProtection="1">
      <alignment horizontal="left" vertical="center" wrapText="1"/>
      <protection locked="0"/>
    </xf>
    <xf numFmtId="38" fontId="18" fillId="2" borderId="15" xfId="0" applyNumberFormat="1" applyFont="1" applyFill="1" applyBorder="1" applyAlignment="1" applyProtection="1">
      <alignment horizontal="right" vertical="center"/>
      <protection locked="0"/>
    </xf>
    <xf numFmtId="38" fontId="24" fillId="2" borderId="14" xfId="0" applyNumberFormat="1" applyFont="1" applyFill="1" applyBorder="1" applyAlignment="1" applyProtection="1">
      <alignment horizontal="left" vertical="center"/>
      <protection locked="0"/>
    </xf>
    <xf numFmtId="38" fontId="24" fillId="2" borderId="20" xfId="0" applyNumberFormat="1" applyFont="1" applyFill="1" applyBorder="1" applyAlignment="1" applyProtection="1">
      <alignment horizontal="left" vertical="center"/>
      <protection locked="0"/>
    </xf>
    <xf numFmtId="38" fontId="24" fillId="2" borderId="15" xfId="0" applyNumberFormat="1" applyFont="1" applyFill="1" applyBorder="1" applyAlignment="1" applyProtection="1">
      <alignment horizontal="center" vertical="center"/>
      <protection locked="0"/>
    </xf>
    <xf numFmtId="38" fontId="24" fillId="2" borderId="15" xfId="0" applyNumberFormat="1" applyFont="1" applyFill="1" applyBorder="1" applyAlignment="1" applyProtection="1">
      <alignment horizontal="left" vertical="center" wrapText="1"/>
      <protection locked="0"/>
    </xf>
    <xf numFmtId="38" fontId="24" fillId="2" borderId="15" xfId="0" applyNumberFormat="1" applyFont="1" applyFill="1" applyBorder="1" applyAlignment="1" applyProtection="1">
      <alignment horizontal="right" vertical="center"/>
      <protection locked="0"/>
    </xf>
    <xf numFmtId="38" fontId="26" fillId="2" borderId="11" xfId="0" applyNumberFormat="1" applyFont="1" applyFill="1" applyBorder="1" applyAlignment="1" applyProtection="1">
      <alignment horizontal="center" vertical="center"/>
      <protection locked="0"/>
    </xf>
    <xf numFmtId="38" fontId="18" fillId="2" borderId="14" xfId="0" applyNumberFormat="1" applyFont="1" applyFill="1" applyBorder="1" applyAlignment="1" applyProtection="1">
      <alignment horizontal="left" vertical="center" wrapText="1"/>
      <protection locked="0"/>
    </xf>
    <xf numFmtId="38" fontId="18" fillId="2" borderId="3" xfId="0" applyNumberFormat="1" applyFont="1" applyFill="1" applyBorder="1" applyAlignment="1" applyProtection="1">
      <alignment horizontal="right" vertical="center"/>
      <protection locked="0"/>
    </xf>
    <xf numFmtId="38" fontId="26" fillId="2" borderId="3" xfId="0" applyNumberFormat="1" applyFont="1" applyFill="1" applyBorder="1" applyAlignment="1" applyProtection="1">
      <alignment horizontal="center" vertical="center"/>
      <protection locked="0"/>
    </xf>
    <xf numFmtId="38" fontId="15" fillId="2" borderId="14" xfId="0" applyNumberFormat="1" applyFont="1" applyFill="1" applyBorder="1" applyAlignment="1" applyProtection="1">
      <alignment horizontal="left" vertical="center"/>
      <protection locked="0"/>
    </xf>
    <xf numFmtId="38" fontId="15" fillId="2" borderId="3" xfId="0" applyNumberFormat="1" applyFont="1" applyFill="1" applyBorder="1" applyAlignment="1" applyProtection="1">
      <alignment horizontal="right" vertical="center"/>
      <protection locked="0"/>
    </xf>
    <xf numFmtId="38" fontId="16" fillId="2" borderId="3" xfId="0" applyNumberFormat="1" applyFont="1" applyFill="1" applyBorder="1" applyAlignment="1" applyProtection="1">
      <alignment horizontal="center" vertical="center"/>
      <protection locked="0"/>
    </xf>
    <xf numFmtId="38" fontId="15" fillId="2" borderId="18" xfId="0" applyNumberFormat="1" applyFont="1" applyFill="1" applyBorder="1" applyAlignment="1" applyProtection="1">
      <alignment horizontal="left" vertical="center"/>
      <protection locked="0"/>
    </xf>
    <xf numFmtId="38" fontId="15" fillId="2" borderId="6" xfId="0" applyNumberFormat="1" applyFont="1" applyFill="1" applyBorder="1" applyAlignment="1" applyProtection="1">
      <alignment horizontal="right" vertical="center"/>
      <protection locked="0"/>
    </xf>
    <xf numFmtId="38" fontId="16" fillId="2" borderId="6" xfId="0" applyNumberFormat="1" applyFont="1" applyFill="1" applyBorder="1" applyAlignment="1" applyProtection="1">
      <alignment horizontal="center" vertical="center"/>
      <protection locked="0"/>
    </xf>
    <xf numFmtId="38" fontId="15" fillId="2" borderId="3" xfId="0" applyNumberFormat="1" applyFont="1" applyFill="1" applyBorder="1" applyAlignment="1" applyProtection="1">
      <alignment vertical="center"/>
      <protection locked="0"/>
    </xf>
    <xf numFmtId="38" fontId="15" fillId="2" borderId="43" xfId="0" applyNumberFormat="1" applyFont="1" applyFill="1" applyBorder="1" applyAlignment="1" applyProtection="1">
      <alignment vertical="center"/>
      <protection locked="0"/>
    </xf>
    <xf numFmtId="38" fontId="15" fillId="2" borderId="48" xfId="0" applyNumberFormat="1" applyFont="1" applyFill="1" applyBorder="1" applyAlignment="1" applyProtection="1">
      <alignment vertical="center"/>
      <protection locked="0"/>
    </xf>
    <xf numFmtId="38" fontId="18" fillId="2" borderId="15" xfId="0" applyNumberFormat="1" applyFont="1" applyFill="1" applyBorder="1" applyAlignment="1" applyProtection="1">
      <alignment horizontal="left" vertical="center"/>
      <protection locked="0"/>
    </xf>
    <xf numFmtId="38" fontId="18" fillId="2" borderId="13" xfId="0" applyNumberFormat="1" applyFont="1" applyFill="1" applyBorder="1" applyAlignment="1" applyProtection="1">
      <alignment horizontal="right" vertical="center"/>
      <protection locked="0"/>
    </xf>
    <xf numFmtId="176" fontId="15" fillId="2" borderId="3" xfId="0" applyNumberFormat="1" applyFont="1" applyFill="1" applyBorder="1" applyAlignment="1" applyProtection="1">
      <alignment horizontal="left" vertical="center"/>
      <protection locked="0"/>
    </xf>
    <xf numFmtId="38" fontId="15" fillId="2" borderId="15" xfId="0" applyNumberFormat="1" applyFont="1" applyFill="1" applyBorder="1" applyAlignment="1" applyProtection="1">
      <alignment vertical="center"/>
      <protection locked="0"/>
    </xf>
    <xf numFmtId="38" fontId="15" fillId="2" borderId="21" xfId="0" applyNumberFormat="1" applyFont="1" applyFill="1" applyBorder="1" applyAlignment="1" applyProtection="1">
      <alignment vertical="center"/>
      <protection locked="0"/>
    </xf>
    <xf numFmtId="38" fontId="18" fillId="2" borderId="13" xfId="0" applyNumberFormat="1" applyFont="1" applyFill="1" applyBorder="1" applyAlignment="1" applyProtection="1">
      <alignment horizontal="left" vertical="center"/>
      <protection locked="0"/>
    </xf>
    <xf numFmtId="176" fontId="18" fillId="2" borderId="11" xfId="0" applyNumberFormat="1" applyFont="1" applyFill="1" applyBorder="1" applyAlignment="1" applyProtection="1">
      <alignment horizontal="center" vertical="center"/>
      <protection locked="0"/>
    </xf>
    <xf numFmtId="38" fontId="18" fillId="2" borderId="15" xfId="0" applyNumberFormat="1" applyFont="1" applyFill="1" applyBorder="1" applyAlignment="1" applyProtection="1">
      <alignment vertical="center"/>
      <protection locked="0"/>
    </xf>
    <xf numFmtId="38" fontId="15" fillId="2" borderId="15" xfId="0" applyNumberFormat="1" applyFont="1" applyFill="1" applyBorder="1" applyAlignment="1" applyProtection="1">
      <alignment horizontal="left" vertical="center"/>
      <protection locked="0"/>
    </xf>
    <xf numFmtId="38" fontId="15" fillId="2" borderId="21" xfId="0" applyNumberFormat="1" applyFont="1" applyFill="1" applyBorder="1" applyAlignment="1" applyProtection="1">
      <alignment horizontal="left" vertical="center"/>
      <protection locked="0"/>
    </xf>
    <xf numFmtId="176" fontId="15" fillId="2" borderId="6" xfId="0" applyNumberFormat="1" applyFont="1" applyFill="1" applyBorder="1" applyAlignment="1" applyProtection="1">
      <alignment horizontal="center" vertical="center"/>
      <protection locked="0"/>
    </xf>
    <xf numFmtId="38" fontId="27" fillId="0" borderId="48" xfId="0" applyNumberFormat="1" applyFont="1" applyBorder="1" applyAlignment="1">
      <alignment horizontal="center" vertical="center"/>
    </xf>
    <xf numFmtId="38" fontId="15" fillId="0" borderId="15" xfId="0" applyNumberFormat="1" applyFont="1" applyBorder="1" applyAlignment="1">
      <alignment horizontal="center" vertical="center"/>
    </xf>
    <xf numFmtId="38" fontId="15" fillId="0" borderId="45" xfId="0" applyNumberFormat="1" applyFont="1" applyBorder="1" applyAlignment="1">
      <alignment horizontal="center" vertical="center"/>
    </xf>
    <xf numFmtId="38" fontId="18" fillId="2" borderId="16" xfId="0" applyNumberFormat="1" applyFont="1" applyFill="1" applyBorder="1" applyAlignment="1" applyProtection="1">
      <alignment horizontal="left" vertical="center"/>
      <protection locked="0"/>
    </xf>
    <xf numFmtId="38" fontId="18" fillId="2" borderId="45" xfId="0" applyNumberFormat="1" applyFont="1" applyFill="1" applyBorder="1" applyAlignment="1" applyProtection="1">
      <alignment horizontal="left" vertical="center"/>
      <protection locked="0"/>
    </xf>
    <xf numFmtId="38" fontId="18" fillId="2" borderId="13" xfId="0" applyNumberFormat="1" applyFont="1" applyFill="1" applyBorder="1" applyAlignment="1" applyProtection="1">
      <alignment horizontal="left" vertical="center" shrinkToFit="1"/>
      <protection locked="0"/>
    </xf>
    <xf numFmtId="38" fontId="18" fillId="2" borderId="20" xfId="0" applyNumberFormat="1" applyFont="1" applyFill="1" applyBorder="1" applyAlignment="1" applyProtection="1">
      <alignment horizontal="left" vertical="center" shrinkToFit="1"/>
      <protection locked="0"/>
    </xf>
    <xf numFmtId="38" fontId="24" fillId="2" borderId="20" xfId="0" applyNumberFormat="1" applyFont="1" applyFill="1" applyBorder="1" applyAlignment="1" applyProtection="1">
      <alignment horizontal="left" vertical="center" shrinkToFit="1"/>
      <protection locked="0"/>
    </xf>
    <xf numFmtId="38" fontId="20" fillId="2" borderId="2" xfId="0" applyNumberFormat="1" applyFont="1" applyFill="1" applyBorder="1" applyAlignment="1" applyProtection="1">
      <alignment horizontal="center" vertical="center"/>
      <protection locked="0"/>
    </xf>
    <xf numFmtId="38" fontId="15" fillId="2" borderId="2" xfId="0" applyNumberFormat="1" applyFont="1" applyFill="1" applyBorder="1" applyAlignment="1" applyProtection="1">
      <alignment horizontal="center" vertical="center"/>
      <protection locked="0"/>
    </xf>
    <xf numFmtId="38" fontId="20" fillId="2" borderId="20" xfId="0" applyNumberFormat="1" applyFont="1" applyFill="1" applyBorder="1" applyAlignment="1" applyProtection="1">
      <alignment horizontal="center" vertical="center"/>
      <protection locked="0"/>
    </xf>
    <xf numFmtId="38" fontId="18" fillId="2" borderId="3" xfId="0" applyNumberFormat="1" applyFont="1" applyFill="1" applyBorder="1" applyAlignment="1" applyProtection="1">
      <alignment vertical="center"/>
      <protection locked="0"/>
    </xf>
    <xf numFmtId="38" fontId="18" fillId="0" borderId="11" xfId="0" applyNumberFormat="1" applyFont="1" applyBorder="1" applyAlignment="1" applyProtection="1">
      <alignment horizontal="left" vertical="center"/>
      <protection locked="0"/>
    </xf>
    <xf numFmtId="38" fontId="30" fillId="0" borderId="48" xfId="0" applyNumberFormat="1" applyFont="1" applyBorder="1" applyAlignment="1">
      <alignment horizontal="center" vertical="center"/>
    </xf>
    <xf numFmtId="0" fontId="16" fillId="0" borderId="0" xfId="12" applyFont="1" applyAlignment="1">
      <alignment horizontal="right" vertical="center"/>
    </xf>
    <xf numFmtId="0" fontId="16" fillId="0" borderId="3" xfId="12" applyFont="1" applyBorder="1" applyAlignment="1">
      <alignment horizontal="center" vertical="center" wrapText="1"/>
    </xf>
    <xf numFmtId="38" fontId="17" fillId="0" borderId="0" xfId="0" applyNumberFormat="1" applyFont="1" applyAlignment="1">
      <alignment horizontal="center" vertical="center"/>
    </xf>
    <xf numFmtId="38" fontId="17" fillId="0" borderId="0" xfId="0" applyNumberFormat="1" applyFont="1" applyAlignment="1">
      <alignment horizontal="right" vertical="center"/>
    </xf>
    <xf numFmtId="38" fontId="20" fillId="0" borderId="53" xfId="0" applyNumberFormat="1" applyFont="1" applyBorder="1" applyAlignment="1">
      <alignment horizontal="center" vertical="center"/>
    </xf>
    <xf numFmtId="38" fontId="20" fillId="0" borderId="56" xfId="0" applyNumberFormat="1" applyFont="1" applyBorder="1" applyAlignment="1">
      <alignment horizontal="center" vertical="center"/>
    </xf>
    <xf numFmtId="38" fontId="18" fillId="2" borderId="38" xfId="0" applyNumberFormat="1" applyFont="1" applyFill="1" applyBorder="1" applyAlignment="1" applyProtection="1">
      <alignment horizontal="right" vertical="center"/>
      <protection locked="0"/>
    </xf>
    <xf numFmtId="38" fontId="18" fillId="2" borderId="20" xfId="0" applyNumberFormat="1" applyFont="1" applyFill="1" applyBorder="1" applyAlignment="1" applyProtection="1">
      <alignment horizontal="right" vertical="center"/>
      <protection locked="0"/>
    </xf>
    <xf numFmtId="38" fontId="15" fillId="2" borderId="20" xfId="0" applyNumberFormat="1" applyFont="1" applyFill="1" applyBorder="1" applyAlignment="1" applyProtection="1">
      <alignment horizontal="right" vertical="center"/>
      <protection locked="0"/>
    </xf>
    <xf numFmtId="38" fontId="15" fillId="2" borderId="22" xfId="0" applyNumberFormat="1" applyFont="1" applyFill="1" applyBorder="1" applyAlignment="1" applyProtection="1">
      <alignment horizontal="right" vertical="center"/>
      <protection locked="0"/>
    </xf>
    <xf numFmtId="38" fontId="18" fillId="2" borderId="59" xfId="0" applyNumberFormat="1" applyFont="1" applyFill="1" applyBorder="1" applyAlignment="1" applyProtection="1">
      <alignment horizontal="right" vertical="center"/>
      <protection locked="0"/>
    </xf>
    <xf numFmtId="38" fontId="18" fillId="2" borderId="58" xfId="0" applyNumberFormat="1" applyFont="1" applyFill="1" applyBorder="1" applyAlignment="1" applyProtection="1">
      <alignment horizontal="right" vertical="center"/>
      <protection locked="0"/>
    </xf>
    <xf numFmtId="38" fontId="15" fillId="2" borderId="58" xfId="0" applyNumberFormat="1" applyFont="1" applyFill="1" applyBorder="1" applyAlignment="1" applyProtection="1">
      <alignment horizontal="right" vertical="center"/>
      <protection locked="0"/>
    </xf>
    <xf numFmtId="38" fontId="15" fillId="2" borderId="56" xfId="0" applyNumberFormat="1" applyFont="1" applyFill="1" applyBorder="1" applyAlignment="1" applyProtection="1">
      <alignment horizontal="right" vertical="center"/>
      <protection locked="0"/>
    </xf>
    <xf numFmtId="38" fontId="18" fillId="2" borderId="57" xfId="0" applyNumberFormat="1" applyFont="1" applyFill="1" applyBorder="1" applyAlignment="1" applyProtection="1">
      <alignment horizontal="right" vertical="center"/>
      <protection locked="0"/>
    </xf>
    <xf numFmtId="38" fontId="18" fillId="2" borderId="41" xfId="0" applyNumberFormat="1" applyFont="1" applyFill="1" applyBorder="1" applyAlignment="1" applyProtection="1">
      <alignment horizontal="right" vertical="center"/>
      <protection locked="0"/>
    </xf>
    <xf numFmtId="38" fontId="15" fillId="2" borderId="53" xfId="0" applyNumberFormat="1" applyFont="1" applyFill="1" applyBorder="1" applyAlignment="1" applyProtection="1">
      <alignment horizontal="right" vertical="center"/>
      <protection locked="0"/>
    </xf>
    <xf numFmtId="38" fontId="18" fillId="0" borderId="8" xfId="0" applyNumberFormat="1" applyFont="1" applyBorder="1" applyAlignment="1" applyProtection="1">
      <alignment horizontal="right" vertical="center"/>
      <protection locked="0"/>
    </xf>
    <xf numFmtId="38" fontId="18" fillId="0" borderId="3" xfId="0" applyNumberFormat="1" applyFont="1" applyBorder="1" applyAlignment="1" applyProtection="1">
      <alignment horizontal="right" vertical="center"/>
      <protection locked="0"/>
    </xf>
    <xf numFmtId="38" fontId="15" fillId="0" borderId="3" xfId="0" applyNumberFormat="1" applyFont="1" applyBorder="1" applyAlignment="1" applyProtection="1">
      <alignment horizontal="right" vertical="center"/>
      <protection locked="0"/>
    </xf>
    <xf numFmtId="38" fontId="15" fillId="0" borderId="48" xfId="0" applyNumberFormat="1" applyFont="1" applyBorder="1" applyAlignment="1" applyProtection="1">
      <alignment horizontal="right" vertical="center"/>
      <protection locked="0"/>
    </xf>
    <xf numFmtId="177" fontId="15" fillId="0" borderId="33" xfId="0" applyNumberFormat="1" applyFont="1" applyBorder="1" applyAlignment="1">
      <alignment horizontal="center" vertical="center"/>
    </xf>
    <xf numFmtId="38" fontId="15" fillId="0" borderId="3" xfId="0" applyNumberFormat="1" applyFont="1" applyBorder="1" applyAlignment="1">
      <alignment horizontal="center" vertical="center" wrapText="1"/>
    </xf>
    <xf numFmtId="38" fontId="15" fillId="0" borderId="1" xfId="0" applyNumberFormat="1" applyFont="1" applyBorder="1" applyAlignment="1">
      <alignment horizontal="center" vertical="center"/>
    </xf>
    <xf numFmtId="38" fontId="15" fillId="0" borderId="48" xfId="0" applyNumberFormat="1" applyFont="1" applyBorder="1" applyAlignment="1">
      <alignment horizontal="center" vertical="center" wrapText="1"/>
    </xf>
    <xf numFmtId="38" fontId="15" fillId="0" borderId="48" xfId="0" applyNumberFormat="1" applyFont="1" applyBorder="1" applyAlignment="1">
      <alignment horizontal="center" vertical="center"/>
    </xf>
    <xf numFmtId="38" fontId="15" fillId="0" borderId="46" xfId="0" applyNumberFormat="1" applyFont="1" applyBorder="1" applyAlignment="1">
      <alignment horizontal="center" vertical="center"/>
    </xf>
    <xf numFmtId="0" fontId="16" fillId="0" borderId="3" xfId="12" applyFont="1" applyBorder="1" applyAlignment="1">
      <alignment horizontal="center" vertical="center"/>
    </xf>
    <xf numFmtId="0" fontId="16" fillId="0" borderId="3" xfId="12" applyFont="1" applyBorder="1" applyAlignment="1">
      <alignment horizontal="justify" vertical="center"/>
    </xf>
    <xf numFmtId="0" fontId="16" fillId="0" borderId="3" xfId="12" applyFont="1" applyBorder="1" applyAlignment="1">
      <alignment horizontal="justify" vertical="center" wrapText="1"/>
    </xf>
    <xf numFmtId="0" fontId="16" fillId="0" borderId="0" xfId="0" applyFont="1"/>
    <xf numFmtId="38" fontId="15" fillId="2" borderId="3" xfId="0" applyNumberFormat="1" applyFont="1" applyFill="1" applyBorder="1" applyAlignment="1">
      <alignment horizontal="right" vertical="center"/>
    </xf>
    <xf numFmtId="38" fontId="15" fillId="0" borderId="0" xfId="0" applyNumberFormat="1" applyFont="1" applyAlignment="1">
      <alignment vertical="center"/>
    </xf>
    <xf numFmtId="176" fontId="16" fillId="0" borderId="3" xfId="12" applyNumberFormat="1" applyFont="1" applyBorder="1" applyAlignment="1">
      <alignment horizontal="center" vertical="center"/>
    </xf>
    <xf numFmtId="176" fontId="16" fillId="2" borderId="3" xfId="12" applyNumberFormat="1" applyFont="1" applyFill="1" applyBorder="1" applyAlignment="1">
      <alignment horizontal="right" vertical="center"/>
    </xf>
    <xf numFmtId="0" fontId="31" fillId="0" borderId="0" xfId="0" applyFont="1"/>
    <xf numFmtId="0" fontId="16" fillId="0" borderId="0" xfId="0" applyFont="1"/>
    <xf numFmtId="177" fontId="15" fillId="0" borderId="33" xfId="0" applyNumberFormat="1" applyFont="1" applyBorder="1" applyAlignment="1">
      <alignment horizontal="center" vertical="center"/>
    </xf>
    <xf numFmtId="177" fontId="15" fillId="0" borderId="19" xfId="0" applyNumberFormat="1" applyFont="1" applyBorder="1" applyAlignment="1">
      <alignment horizontal="center" vertical="center"/>
    </xf>
    <xf numFmtId="38" fontId="15" fillId="0" borderId="3" xfId="0" applyNumberFormat="1" applyFont="1" applyBorder="1" applyAlignment="1">
      <alignment horizontal="center" vertical="center" wrapText="1"/>
    </xf>
    <xf numFmtId="38" fontId="15" fillId="0" borderId="26" xfId="0" applyNumberFormat="1" applyFont="1" applyBorder="1" applyAlignment="1">
      <alignment horizontal="center" vertical="center"/>
    </xf>
    <xf numFmtId="38" fontId="15" fillId="0" borderId="1" xfId="0" applyNumberFormat="1" applyFont="1" applyBorder="1" applyAlignment="1">
      <alignment horizontal="center" vertical="center"/>
    </xf>
    <xf numFmtId="38" fontId="15" fillId="0" borderId="28" xfId="0" applyNumberFormat="1" applyFont="1" applyBorder="1" applyAlignment="1">
      <alignment horizontal="center" vertical="center"/>
    </xf>
    <xf numFmtId="38" fontId="15" fillId="0" borderId="30" xfId="0" applyNumberFormat="1" applyFont="1" applyBorder="1" applyAlignment="1">
      <alignment horizontal="center" vertical="center"/>
    </xf>
    <xf numFmtId="38" fontId="15" fillId="0" borderId="12" xfId="0" applyNumberFormat="1" applyFont="1" applyBorder="1" applyAlignment="1">
      <alignment horizontal="center" vertical="center"/>
    </xf>
    <xf numFmtId="38" fontId="15" fillId="0" borderId="35" xfId="0" applyNumberFormat="1" applyFont="1" applyBorder="1" applyAlignment="1">
      <alignment horizontal="center" vertical="center"/>
    </xf>
    <xf numFmtId="38" fontId="15" fillId="0" borderId="11" xfId="0" applyNumberFormat="1" applyFont="1" applyBorder="1" applyAlignment="1">
      <alignment horizontal="center" vertical="center"/>
    </xf>
    <xf numFmtId="38" fontId="20" fillId="0" borderId="35" xfId="0" applyNumberFormat="1" applyFont="1" applyBorder="1" applyAlignment="1">
      <alignment horizontal="center" vertical="center" wrapText="1"/>
    </xf>
    <xf numFmtId="38" fontId="20" fillId="0" borderId="11" xfId="0" applyNumberFormat="1" applyFont="1" applyBorder="1" applyAlignment="1">
      <alignment horizontal="center" vertical="center" wrapText="1"/>
    </xf>
    <xf numFmtId="38" fontId="15" fillId="0" borderId="8" xfId="0" applyNumberFormat="1" applyFont="1" applyBorder="1" applyAlignment="1">
      <alignment horizontal="center" vertical="center" wrapText="1"/>
    </xf>
    <xf numFmtId="38" fontId="15" fillId="0" borderId="35" xfId="0" applyNumberFormat="1" applyFont="1" applyBorder="1" applyAlignment="1">
      <alignment horizontal="center" vertical="center" wrapText="1"/>
    </xf>
    <xf numFmtId="38" fontId="15" fillId="0" borderId="11" xfId="0" applyNumberFormat="1" applyFont="1" applyBorder="1" applyAlignment="1">
      <alignment horizontal="center" vertical="center" wrapText="1"/>
    </xf>
    <xf numFmtId="38" fontId="21" fillId="0" borderId="35" xfId="0" applyNumberFormat="1" applyFont="1" applyBorder="1" applyAlignment="1">
      <alignment horizontal="center" vertical="center" wrapText="1"/>
    </xf>
    <xf numFmtId="38" fontId="21" fillId="0" borderId="11" xfId="0" applyNumberFormat="1" applyFont="1" applyBorder="1" applyAlignment="1">
      <alignment horizontal="center" vertical="center" wrapText="1"/>
    </xf>
    <xf numFmtId="0" fontId="16" fillId="0" borderId="0" xfId="0" applyFont="1"/>
    <xf numFmtId="38" fontId="21" fillId="0" borderId="36" xfId="0" applyNumberFormat="1" applyFont="1" applyBorder="1" applyAlignment="1">
      <alignment horizontal="center" vertical="center" wrapText="1"/>
    </xf>
    <xf numFmtId="177" fontId="15" fillId="0" borderId="32" xfId="0" applyNumberFormat="1" applyFont="1" applyBorder="1" applyAlignment="1">
      <alignment horizontal="center" vertical="center"/>
    </xf>
    <xf numFmtId="38" fontId="15" fillId="0" borderId="30" xfId="0" applyNumberFormat="1" applyFont="1" applyBorder="1" applyAlignment="1">
      <alignment horizontal="center" vertical="center" shrinkToFit="1"/>
    </xf>
    <xf numFmtId="38" fontId="15" fillId="0" borderId="34" xfId="0" applyNumberFormat="1" applyFont="1" applyBorder="1" applyAlignment="1">
      <alignment horizontal="center" vertical="center" shrinkToFit="1"/>
    </xf>
    <xf numFmtId="38" fontId="15" fillId="0" borderId="35" xfId="0" applyNumberFormat="1" applyFont="1" applyBorder="1" applyAlignment="1">
      <alignment horizontal="center" vertical="center" shrinkToFit="1"/>
    </xf>
    <xf numFmtId="38" fontId="15" fillId="0" borderId="36" xfId="0" applyNumberFormat="1" applyFont="1" applyBorder="1" applyAlignment="1">
      <alignment horizontal="center" vertical="center" shrinkToFit="1"/>
    </xf>
    <xf numFmtId="38" fontId="15" fillId="0" borderId="46" xfId="0" applyNumberFormat="1" applyFont="1" applyBorder="1" applyAlignment="1">
      <alignment horizontal="center" vertical="center" wrapText="1"/>
    </xf>
    <xf numFmtId="38" fontId="15" fillId="0" borderId="42" xfId="0" applyNumberFormat="1" applyFont="1" applyBorder="1" applyAlignment="1">
      <alignment horizontal="center" vertical="center" wrapText="1"/>
    </xf>
    <xf numFmtId="38" fontId="15" fillId="0" borderId="47" xfId="0" applyNumberFormat="1" applyFont="1" applyBorder="1" applyAlignment="1">
      <alignment horizontal="center" vertical="center" wrapText="1"/>
    </xf>
    <xf numFmtId="38" fontId="15" fillId="0" borderId="36" xfId="0" applyNumberFormat="1" applyFont="1" applyBorder="1" applyAlignment="1">
      <alignment horizontal="center" vertical="center" wrapText="1"/>
    </xf>
    <xf numFmtId="38" fontId="15" fillId="0" borderId="54" xfId="0" applyNumberFormat="1" applyFont="1" applyBorder="1" applyAlignment="1">
      <alignment horizontal="center" vertical="center" wrapText="1"/>
    </xf>
    <xf numFmtId="38" fontId="15" fillId="0" borderId="55" xfId="0" applyNumberFormat="1" applyFont="1" applyBorder="1" applyAlignment="1">
      <alignment horizontal="center" vertical="center" wrapText="1"/>
    </xf>
    <xf numFmtId="38" fontId="15" fillId="0" borderId="48" xfId="0" applyNumberFormat="1" applyFont="1" applyBorder="1" applyAlignment="1">
      <alignment horizontal="center" vertical="center" wrapText="1"/>
    </xf>
    <xf numFmtId="38" fontId="15" fillId="0" borderId="8" xfId="0" applyNumberFormat="1" applyFont="1" applyBorder="1" applyAlignment="1">
      <alignment horizontal="center" vertical="center"/>
    </xf>
    <xf numFmtId="38" fontId="15" fillId="0" borderId="48" xfId="0" applyNumberFormat="1" applyFont="1" applyBorder="1" applyAlignment="1">
      <alignment horizontal="center" vertical="center"/>
    </xf>
    <xf numFmtId="38" fontId="15" fillId="0" borderId="46" xfId="0" applyNumberFormat="1" applyFont="1" applyBorder="1" applyAlignment="1">
      <alignment horizontal="center" vertical="center"/>
    </xf>
    <xf numFmtId="38" fontId="15" fillId="0" borderId="42" xfId="0" applyNumberFormat="1" applyFont="1" applyBorder="1" applyAlignment="1">
      <alignment horizontal="center" vertical="center"/>
    </xf>
    <xf numFmtId="38" fontId="15" fillId="0" borderId="47" xfId="0" applyNumberFormat="1" applyFont="1" applyBorder="1" applyAlignment="1">
      <alignment horizontal="center" vertical="center"/>
    </xf>
    <xf numFmtId="38" fontId="15" fillId="0" borderId="31" xfId="0" applyNumberFormat="1" applyFont="1" applyBorder="1" applyAlignment="1">
      <alignment horizontal="center" vertical="center"/>
    </xf>
    <xf numFmtId="38" fontId="15" fillId="0" borderId="39" xfId="0" applyNumberFormat="1" applyFont="1" applyBorder="1" applyAlignment="1">
      <alignment horizontal="center" vertical="center"/>
    </xf>
    <xf numFmtId="38" fontId="15" fillId="0" borderId="37" xfId="0" applyNumberFormat="1" applyFont="1" applyBorder="1" applyAlignment="1">
      <alignment horizontal="center" vertical="center"/>
    </xf>
    <xf numFmtId="38" fontId="21" fillId="0" borderId="8" xfId="0" applyNumberFormat="1" applyFont="1" applyBorder="1" applyAlignment="1">
      <alignment horizontal="center" vertical="center" wrapText="1"/>
    </xf>
    <xf numFmtId="38" fontId="21" fillId="0" borderId="48" xfId="0" applyNumberFormat="1" applyFont="1" applyBorder="1" applyAlignment="1">
      <alignment horizontal="center" vertical="center" wrapText="1"/>
    </xf>
    <xf numFmtId="177" fontId="15" fillId="0" borderId="25" xfId="0" applyNumberFormat="1" applyFont="1" applyBorder="1" applyAlignment="1">
      <alignment horizontal="center" vertical="center"/>
    </xf>
    <xf numFmtId="177" fontId="15" fillId="0" borderId="4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177" fontId="15" fillId="0" borderId="25" xfId="0" applyNumberFormat="1" applyFont="1" applyBorder="1" applyAlignment="1">
      <alignment horizontal="center" vertical="center" shrinkToFit="1"/>
    </xf>
    <xf numFmtId="177" fontId="15" fillId="0" borderId="44" xfId="0" applyNumberFormat="1" applyFont="1" applyBorder="1" applyAlignment="1">
      <alignment horizontal="center" vertical="center" shrinkToFit="1"/>
    </xf>
    <xf numFmtId="38" fontId="15" fillId="0" borderId="7" xfId="0" applyNumberFormat="1" applyFont="1" applyBorder="1" applyAlignment="1">
      <alignment horizontal="center" vertical="center" wrapText="1"/>
    </xf>
    <xf numFmtId="38" fontId="15" fillId="0" borderId="43" xfId="0" applyNumberFormat="1" applyFont="1" applyBorder="1" applyAlignment="1">
      <alignment horizontal="center" vertical="center"/>
    </xf>
    <xf numFmtId="38" fontId="16" fillId="0" borderId="8" xfId="0" applyNumberFormat="1" applyFont="1" applyBorder="1" applyAlignment="1">
      <alignment horizontal="center" vertical="center" wrapText="1"/>
    </xf>
    <xf numFmtId="38" fontId="16" fillId="0" borderId="4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38" fontId="15" fillId="0" borderId="7" xfId="0" applyNumberFormat="1" applyFont="1" applyBorder="1" applyAlignment="1">
      <alignment horizontal="center" vertical="center"/>
    </xf>
    <xf numFmtId="38" fontId="16" fillId="0" borderId="48" xfId="0" applyNumberFormat="1" applyFont="1" applyBorder="1" applyAlignment="1">
      <alignment horizontal="center" vertical="center" wrapText="1"/>
    </xf>
    <xf numFmtId="38" fontId="15" fillId="0" borderId="4" xfId="0" applyNumberFormat="1" applyFont="1" applyBorder="1" applyAlignment="1">
      <alignment horizontal="center" vertical="center"/>
    </xf>
    <xf numFmtId="38" fontId="15" fillId="0" borderId="5" xfId="0" applyNumberFormat="1" applyFont="1" applyBorder="1" applyAlignment="1">
      <alignment horizontal="center" vertical="center"/>
    </xf>
    <xf numFmtId="38" fontId="15" fillId="0" borderId="23" xfId="0" applyNumberFormat="1" applyFont="1" applyBorder="1" applyAlignment="1">
      <alignment horizontal="center" vertical="center"/>
    </xf>
    <xf numFmtId="38" fontId="15" fillId="0" borderId="34" xfId="0" applyNumberFormat="1" applyFont="1" applyBorder="1" applyAlignment="1">
      <alignment horizontal="center" vertical="center"/>
    </xf>
    <xf numFmtId="38" fontId="15" fillId="0" borderId="36" xfId="0" applyNumberFormat="1" applyFont="1" applyBorder="1" applyAlignment="1">
      <alignment horizontal="center" vertical="center"/>
    </xf>
    <xf numFmtId="38" fontId="15" fillId="0" borderId="15" xfId="0" applyNumberFormat="1" applyFont="1" applyBorder="1" applyAlignment="1">
      <alignment horizontal="left" vertical="center"/>
    </xf>
    <xf numFmtId="38" fontId="15" fillId="0" borderId="20" xfId="0" applyNumberFormat="1" applyFont="1" applyBorder="1" applyAlignment="1">
      <alignment horizontal="left" vertical="center"/>
    </xf>
    <xf numFmtId="38" fontId="15" fillId="0" borderId="40" xfId="0" applyNumberFormat="1" applyFont="1" applyBorder="1" applyAlignment="1">
      <alignment horizontal="center" vertical="center"/>
    </xf>
    <xf numFmtId="38" fontId="15" fillId="0" borderId="41" xfId="0" applyNumberFormat="1" applyFont="1" applyBorder="1" applyAlignment="1">
      <alignment horizontal="center" vertical="center"/>
    </xf>
    <xf numFmtId="0" fontId="16" fillId="0" borderId="0" xfId="12" applyFont="1" applyAlignment="1">
      <alignment horizontal="justify" vertical="center" wrapText="1"/>
    </xf>
    <xf numFmtId="0" fontId="29" fillId="0" borderId="0" xfId="12" applyFont="1" applyAlignment="1">
      <alignment vertical="top"/>
    </xf>
    <xf numFmtId="0" fontId="16" fillId="0" borderId="3" xfId="12" applyFont="1" applyBorder="1" applyAlignment="1">
      <alignment horizontal="center" vertical="center"/>
    </xf>
    <xf numFmtId="0" fontId="16" fillId="0" borderId="3" xfId="12" applyFont="1" applyBorder="1" applyAlignment="1">
      <alignment horizontal="center" vertical="center" textRotation="255"/>
    </xf>
    <xf numFmtId="0" fontId="16" fillId="0" borderId="3" xfId="12" applyFont="1" applyBorder="1" applyAlignment="1">
      <alignment horizontal="justify" vertical="center" wrapText="1"/>
    </xf>
    <xf numFmtId="0" fontId="16" fillId="0" borderId="3" xfId="12" applyFont="1" applyBorder="1" applyAlignment="1">
      <alignment horizontal="justify" vertical="center"/>
    </xf>
    <xf numFmtId="0" fontId="16" fillId="0" borderId="3" xfId="12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176" fontId="16" fillId="0" borderId="6" xfId="12" applyNumberFormat="1" applyFont="1" applyBorder="1" applyAlignment="1">
      <alignment horizontal="center" vertical="center"/>
    </xf>
    <xf numFmtId="176" fontId="16" fillId="0" borderId="11" xfId="12" applyNumberFormat="1" applyFont="1" applyBorder="1" applyAlignment="1">
      <alignment horizontal="center" vertical="center"/>
    </xf>
    <xf numFmtId="176" fontId="16" fillId="0" borderId="17" xfId="12" applyNumberFormat="1" applyFont="1" applyBorder="1" applyAlignment="1">
      <alignment horizontal="center" vertical="center"/>
    </xf>
  </cellXfs>
  <cellStyles count="1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パーセント" xfId="6" builtinId="5"/>
    <cellStyle name="桁区切り" xfId="11" builtinId="6"/>
    <cellStyle name="桁区切り 2" xfId="10" xr:uid="{00000000-0005-0000-0000-000007000000}"/>
    <cellStyle name="標準" xfId="0" builtinId="0"/>
    <cellStyle name="標準 2" xfId="8" xr:uid="{00000000-0005-0000-0000-000009000000}"/>
    <cellStyle name="標準 3" xfId="9" xr:uid="{00000000-0005-0000-0000-00000A000000}"/>
    <cellStyle name="標準 4" xfId="12" xr:uid="{00000000-0005-0000-0000-00000B000000}"/>
    <cellStyle name="標準 5" xfId="13" xr:uid="{00000000-0005-0000-0000-00000C000000}"/>
    <cellStyle name="標準 5 2" xfId="14" xr:uid="{00000000-0005-0000-0000-00000D000000}"/>
    <cellStyle name="標準 5 3" xfId="15" xr:uid="{00000000-0005-0000-0000-00000E000000}"/>
    <cellStyle name="標準 5 3 2" xfId="16" xr:uid="{00000000-0005-0000-0000-00000F000000}"/>
    <cellStyle name="標準 5 3 3" xfId="17" xr:uid="{00000000-0005-0000-0000-000010000000}"/>
    <cellStyle name="未定義" xfId="7" xr:uid="{00000000-0005-0000-0000-000011000000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EFDA-E395-4568-BA9D-914A7DCF9196}">
  <dimension ref="A2:A6"/>
  <sheetViews>
    <sheetView tabSelected="1" workbookViewId="0">
      <selection activeCell="A2" sqref="A2"/>
    </sheetView>
  </sheetViews>
  <sheetFormatPr defaultRowHeight="13.2" x14ac:dyDescent="0.2"/>
  <sheetData>
    <row r="2" spans="1:1" ht="16.2" x14ac:dyDescent="0.2">
      <c r="A2" s="179" t="s">
        <v>155</v>
      </c>
    </row>
    <row r="3" spans="1:1" ht="16.2" x14ac:dyDescent="0.2">
      <c r="A3" s="179" t="s">
        <v>148</v>
      </c>
    </row>
    <row r="4" spans="1:1" ht="16.2" x14ac:dyDescent="0.2">
      <c r="A4" s="179" t="s">
        <v>149</v>
      </c>
    </row>
    <row r="5" spans="1:1" ht="16.2" x14ac:dyDescent="0.2">
      <c r="A5" s="179" t="s">
        <v>151</v>
      </c>
    </row>
    <row r="6" spans="1:1" ht="16.2" x14ac:dyDescent="0.2">
      <c r="A6" s="179" t="s">
        <v>150</v>
      </c>
    </row>
  </sheetData>
  <phoneticPr fontId="9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C5899-5DE5-4866-A03E-BEE79B810682}">
  <dimension ref="A1:F17"/>
  <sheetViews>
    <sheetView view="pageBreakPreview" zoomScaleNormal="100" zoomScaleSheetLayoutView="100" workbookViewId="0">
      <selection activeCell="A3" sqref="A3"/>
    </sheetView>
  </sheetViews>
  <sheetFormatPr defaultRowHeight="13.2" x14ac:dyDescent="0.2"/>
  <cols>
    <col min="1" max="1" width="16.21875" customWidth="1"/>
    <col min="3" max="3" width="13.77734375" customWidth="1"/>
    <col min="4" max="4" width="18" customWidth="1"/>
    <col min="5" max="5" width="17" customWidth="1"/>
    <col min="6" max="6" width="15.33203125" customWidth="1"/>
  </cols>
  <sheetData>
    <row r="1" spans="1:6" x14ac:dyDescent="0.2">
      <c r="A1" s="174" t="s">
        <v>137</v>
      </c>
      <c r="B1" s="174"/>
      <c r="C1" s="174"/>
      <c r="D1" s="198" t="s">
        <v>153</v>
      </c>
      <c r="E1" s="198"/>
      <c r="F1">
        <f>設備備品費!H1</f>
        <v>0</v>
      </c>
    </row>
    <row r="2" spans="1:6" x14ac:dyDescent="0.2">
      <c r="A2" s="174" t="s">
        <v>136</v>
      </c>
      <c r="B2" s="174"/>
      <c r="C2" s="174"/>
      <c r="D2" s="174"/>
      <c r="E2" s="174"/>
      <c r="F2" s="174"/>
    </row>
    <row r="3" spans="1:6" x14ac:dyDescent="0.2">
      <c r="A3" s="180" t="s">
        <v>156</v>
      </c>
      <c r="B3" s="174"/>
      <c r="C3" s="174"/>
      <c r="D3" s="174"/>
      <c r="E3" s="174"/>
      <c r="F3" s="174"/>
    </row>
    <row r="5" spans="1:6" ht="14.4" x14ac:dyDescent="0.2">
      <c r="A5" s="22" t="s">
        <v>101</v>
      </c>
      <c r="B5" s="22"/>
      <c r="C5" s="22"/>
      <c r="D5" s="22"/>
      <c r="E5" s="1"/>
      <c r="F5" s="1"/>
    </row>
    <row r="6" spans="1:6" ht="15" thickBot="1" x14ac:dyDescent="0.25">
      <c r="A6" s="22" t="s">
        <v>29</v>
      </c>
      <c r="B6" s="22"/>
      <c r="C6" s="22"/>
      <c r="D6" s="22"/>
      <c r="E6" s="1"/>
      <c r="F6" s="2" t="s">
        <v>30</v>
      </c>
    </row>
    <row r="7" spans="1:6" ht="14.4" x14ac:dyDescent="0.2">
      <c r="A7" s="18" t="s">
        <v>23</v>
      </c>
      <c r="B7" s="241" t="s">
        <v>2</v>
      </c>
      <c r="C7" s="242"/>
      <c r="D7" s="170" t="s">
        <v>24</v>
      </c>
      <c r="E7" s="19" t="s">
        <v>25</v>
      </c>
      <c r="F7" s="165" t="s">
        <v>0</v>
      </c>
    </row>
    <row r="8" spans="1:6" ht="14.4" x14ac:dyDescent="0.2">
      <c r="A8" s="21" t="s">
        <v>19</v>
      </c>
      <c r="B8" s="239" t="s">
        <v>55</v>
      </c>
      <c r="C8" s="240"/>
      <c r="D8" s="175"/>
      <c r="E8" s="20">
        <v>0.1</v>
      </c>
      <c r="F8" s="8">
        <f>IF(D8*E8=0,0,ROUNDDOWN(D8*E8,0))</f>
        <v>0</v>
      </c>
    </row>
    <row r="9" spans="1:6" ht="14.4" x14ac:dyDescent="0.2">
      <c r="A9" s="21" t="s">
        <v>20</v>
      </c>
      <c r="B9" s="239" t="s">
        <v>55</v>
      </c>
      <c r="C9" s="240"/>
      <c r="D9" s="175"/>
      <c r="E9" s="20">
        <v>0.1</v>
      </c>
      <c r="F9" s="8">
        <f>IF(D9*E9=0,0,ROUNDDOWN(D9*E9,0))</f>
        <v>0</v>
      </c>
    </row>
    <row r="10" spans="1:6" ht="14.4" x14ac:dyDescent="0.2">
      <c r="A10" s="21" t="s">
        <v>22</v>
      </c>
      <c r="B10" s="239" t="s">
        <v>55</v>
      </c>
      <c r="C10" s="240"/>
      <c r="D10" s="175"/>
      <c r="E10" s="20">
        <v>0.1</v>
      </c>
      <c r="F10" s="8">
        <f t="shared" ref="F10:F14" si="0">IF(D10*E10=0,0,ROUNDDOWN(D10*E10,0))</f>
        <v>0</v>
      </c>
    </row>
    <row r="11" spans="1:6" ht="14.4" x14ac:dyDescent="0.2">
      <c r="A11" s="21" t="s">
        <v>86</v>
      </c>
      <c r="B11" s="239" t="s">
        <v>55</v>
      </c>
      <c r="C11" s="240"/>
      <c r="D11" s="175"/>
      <c r="E11" s="20">
        <v>0.1</v>
      </c>
      <c r="F11" s="8">
        <f t="shared" si="0"/>
        <v>0</v>
      </c>
    </row>
    <row r="12" spans="1:6" ht="14.4" x14ac:dyDescent="0.2">
      <c r="A12" s="21" t="s">
        <v>21</v>
      </c>
      <c r="B12" s="239" t="s">
        <v>55</v>
      </c>
      <c r="C12" s="240"/>
      <c r="D12" s="175"/>
      <c r="E12" s="20">
        <v>0.1</v>
      </c>
      <c r="F12" s="8">
        <f t="shared" si="0"/>
        <v>0</v>
      </c>
    </row>
    <row r="13" spans="1:6" ht="14.4" x14ac:dyDescent="0.2">
      <c r="A13" s="21" t="s">
        <v>56</v>
      </c>
      <c r="B13" s="239" t="s">
        <v>55</v>
      </c>
      <c r="C13" s="240"/>
      <c r="D13" s="175"/>
      <c r="E13" s="20">
        <v>0.1</v>
      </c>
      <c r="F13" s="8">
        <f t="shared" si="0"/>
        <v>0</v>
      </c>
    </row>
    <row r="14" spans="1:6" ht="14.4" x14ac:dyDescent="0.2">
      <c r="A14" s="21" t="s">
        <v>9</v>
      </c>
      <c r="B14" s="239" t="s">
        <v>55</v>
      </c>
      <c r="C14" s="240"/>
      <c r="D14" s="175"/>
      <c r="E14" s="20">
        <v>0.1</v>
      </c>
      <c r="F14" s="8">
        <f t="shared" si="0"/>
        <v>0</v>
      </c>
    </row>
    <row r="15" spans="1:6" ht="15" thickBot="1" x14ac:dyDescent="0.25">
      <c r="A15" s="4"/>
      <c r="B15" s="219" t="s">
        <v>1</v>
      </c>
      <c r="C15" s="238"/>
      <c r="D15" s="238"/>
      <c r="E15" s="238"/>
      <c r="F15" s="9">
        <f>SUM(F8:F14)</f>
        <v>0</v>
      </c>
    </row>
    <row r="17" spans="1:1" ht="14.4" x14ac:dyDescent="0.2">
      <c r="A17" s="176" t="s">
        <v>147</v>
      </c>
    </row>
  </sheetData>
  <mergeCells count="10">
    <mergeCell ref="D1:E1"/>
    <mergeCell ref="B13:C13"/>
    <mergeCell ref="B14:C14"/>
    <mergeCell ref="B15:E15"/>
    <mergeCell ref="B7:C7"/>
    <mergeCell ref="B8:C8"/>
    <mergeCell ref="B9:C9"/>
    <mergeCell ref="B10:C10"/>
    <mergeCell ref="B11:C11"/>
    <mergeCell ref="B12:C12"/>
  </mergeCells>
  <phoneticPr fontId="9"/>
  <pageMargins left="0.7" right="0.7" top="0.75" bottom="0.75" header="0.3" footer="0.3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8A4B-3825-435E-B66F-D7E4C10C8B57}">
  <dimension ref="A1:F17"/>
  <sheetViews>
    <sheetView view="pageBreakPreview" zoomScaleNormal="100" zoomScaleSheetLayoutView="100" workbookViewId="0">
      <selection activeCell="A3" sqref="A3"/>
    </sheetView>
  </sheetViews>
  <sheetFormatPr defaultRowHeight="13.2" x14ac:dyDescent="0.2"/>
  <cols>
    <col min="1" max="1" width="10.33203125" customWidth="1"/>
    <col min="2" max="2" width="13.44140625" customWidth="1"/>
    <col min="3" max="3" width="17.21875" customWidth="1"/>
    <col min="4" max="4" width="18.109375" customWidth="1"/>
    <col min="5" max="5" width="17.77734375" customWidth="1"/>
  </cols>
  <sheetData>
    <row r="1" spans="1:6" x14ac:dyDescent="0.2">
      <c r="A1" s="174" t="s">
        <v>137</v>
      </c>
      <c r="B1" s="174"/>
      <c r="C1" s="174"/>
      <c r="D1" s="174" t="s">
        <v>153</v>
      </c>
      <c r="E1">
        <f>設備備品費!H1</f>
        <v>0</v>
      </c>
    </row>
    <row r="2" spans="1:6" x14ac:dyDescent="0.2">
      <c r="A2" s="174" t="s">
        <v>136</v>
      </c>
      <c r="B2" s="174"/>
      <c r="C2" s="174"/>
      <c r="D2" s="174"/>
      <c r="E2" s="174"/>
    </row>
    <row r="3" spans="1:6" x14ac:dyDescent="0.2">
      <c r="A3" s="180" t="s">
        <v>156</v>
      </c>
      <c r="B3" s="174"/>
      <c r="C3" s="174"/>
      <c r="D3" s="174"/>
      <c r="E3" s="174"/>
    </row>
    <row r="5" spans="1:6" ht="13.8" x14ac:dyDescent="0.2">
      <c r="A5" s="243" t="s">
        <v>102</v>
      </c>
      <c r="B5" s="243"/>
      <c r="C5" s="244"/>
      <c r="D5" s="244"/>
      <c r="E5" s="144" t="s">
        <v>103</v>
      </c>
    </row>
    <row r="6" spans="1:6" x14ac:dyDescent="0.2">
      <c r="A6" s="245" t="s">
        <v>104</v>
      </c>
      <c r="B6" s="245"/>
      <c r="C6" s="171" t="s">
        <v>105</v>
      </c>
      <c r="D6" s="145" t="s">
        <v>0</v>
      </c>
      <c r="E6" s="171" t="s">
        <v>106</v>
      </c>
    </row>
    <row r="7" spans="1:6" x14ac:dyDescent="0.2">
      <c r="A7" s="246" t="s">
        <v>107</v>
      </c>
      <c r="B7" s="247" t="s">
        <v>108</v>
      </c>
      <c r="C7" s="172" t="s">
        <v>109</v>
      </c>
      <c r="D7" s="178"/>
      <c r="E7" s="251">
        <f>D7+D8</f>
        <v>0</v>
      </c>
    </row>
    <row r="8" spans="1:6" x14ac:dyDescent="0.2">
      <c r="A8" s="246"/>
      <c r="B8" s="247"/>
      <c r="C8" s="172" t="s">
        <v>110</v>
      </c>
      <c r="D8" s="178"/>
      <c r="E8" s="252"/>
    </row>
    <row r="9" spans="1:6" x14ac:dyDescent="0.2">
      <c r="A9" s="246"/>
      <c r="B9" s="173" t="s">
        <v>111</v>
      </c>
      <c r="C9" s="173" t="s">
        <v>111</v>
      </c>
      <c r="D9" s="178"/>
      <c r="E9" s="177">
        <f>D9</f>
        <v>0</v>
      </c>
    </row>
    <row r="10" spans="1:6" x14ac:dyDescent="0.2">
      <c r="A10" s="246"/>
      <c r="B10" s="247" t="s">
        <v>112</v>
      </c>
      <c r="C10" s="172" t="s">
        <v>113</v>
      </c>
      <c r="D10" s="178"/>
      <c r="E10" s="251">
        <f>D10+D11</f>
        <v>0</v>
      </c>
    </row>
    <row r="11" spans="1:6" x14ac:dyDescent="0.2">
      <c r="A11" s="246"/>
      <c r="B11" s="247"/>
      <c r="C11" s="172" t="s">
        <v>114</v>
      </c>
      <c r="D11" s="178"/>
      <c r="E11" s="252"/>
    </row>
    <row r="12" spans="1:6" x14ac:dyDescent="0.2">
      <c r="A12" s="246"/>
      <c r="B12" s="247" t="s">
        <v>115</v>
      </c>
      <c r="C12" s="172" t="s">
        <v>116</v>
      </c>
      <c r="D12" s="178"/>
      <c r="E12" s="251">
        <f>D12+D13+D14</f>
        <v>0</v>
      </c>
    </row>
    <row r="13" spans="1:6" x14ac:dyDescent="0.2">
      <c r="A13" s="246"/>
      <c r="B13" s="247"/>
      <c r="C13" s="172" t="s">
        <v>115</v>
      </c>
      <c r="D13" s="178"/>
      <c r="E13" s="253"/>
    </row>
    <row r="14" spans="1:6" ht="26.4" x14ac:dyDescent="0.2">
      <c r="A14" s="246"/>
      <c r="B14" s="247"/>
      <c r="C14" s="173" t="s">
        <v>117</v>
      </c>
      <c r="D14" s="178"/>
      <c r="E14" s="252"/>
    </row>
    <row r="15" spans="1:6" x14ac:dyDescent="0.2">
      <c r="A15" s="248" t="s">
        <v>118</v>
      </c>
      <c r="B15" s="248"/>
      <c r="C15" s="248"/>
      <c r="D15" s="177">
        <f>SUM(D7:D14)</f>
        <v>0</v>
      </c>
      <c r="E15" s="177">
        <f>SUM(E7:E14)</f>
        <v>0</v>
      </c>
    </row>
    <row r="16" spans="1:6" x14ac:dyDescent="0.2">
      <c r="A16" s="249" t="s">
        <v>120</v>
      </c>
      <c r="B16" s="249"/>
      <c r="C16" s="250"/>
      <c r="D16" s="178"/>
      <c r="E16" s="177"/>
      <c r="F16" t="s">
        <v>154</v>
      </c>
    </row>
    <row r="17" spans="1:5" x14ac:dyDescent="0.2">
      <c r="A17" s="248" t="s">
        <v>119</v>
      </c>
      <c r="B17" s="248"/>
      <c r="C17" s="248"/>
      <c r="D17" s="177">
        <f>SUM(D15:D16)</f>
        <v>0</v>
      </c>
      <c r="E17" s="177">
        <f>SUM(E15:E16)</f>
        <v>0</v>
      </c>
    </row>
  </sheetData>
  <mergeCells count="13">
    <mergeCell ref="A15:C15"/>
    <mergeCell ref="A16:C16"/>
    <mergeCell ref="A17:C17"/>
    <mergeCell ref="E7:E8"/>
    <mergeCell ref="E10:E11"/>
    <mergeCell ref="E12:E14"/>
    <mergeCell ref="A5:B5"/>
    <mergeCell ref="C5:D5"/>
    <mergeCell ref="A6:B6"/>
    <mergeCell ref="A7:A14"/>
    <mergeCell ref="B7:B8"/>
    <mergeCell ref="B10:B11"/>
    <mergeCell ref="B12:B14"/>
  </mergeCells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6DC8A-7C52-4D3D-A349-7068A4C77DB0}">
  <dimension ref="A1:I24"/>
  <sheetViews>
    <sheetView view="pageBreakPreview" zoomScaleNormal="100" zoomScaleSheetLayoutView="100" workbookViewId="0">
      <selection activeCell="A3" sqref="A3"/>
    </sheetView>
  </sheetViews>
  <sheetFormatPr defaultRowHeight="13.2" x14ac:dyDescent="0.2"/>
  <cols>
    <col min="1" max="1" width="24.109375" customWidth="1"/>
    <col min="2" max="2" width="35.44140625" customWidth="1"/>
    <col min="3" max="3" width="13.44140625" customWidth="1"/>
    <col min="4" max="4" width="12.21875" customWidth="1"/>
    <col min="7" max="7" width="12.88671875" customWidth="1"/>
    <col min="8" max="8" width="8.88671875" customWidth="1"/>
    <col min="9" max="9" width="15.33203125" customWidth="1"/>
  </cols>
  <sheetData>
    <row r="1" spans="1:9" x14ac:dyDescent="0.2">
      <c r="A1" s="174" t="s">
        <v>137</v>
      </c>
      <c r="B1" s="174"/>
      <c r="C1" s="174"/>
      <c r="D1" s="174"/>
      <c r="E1" s="174"/>
      <c r="F1" s="174"/>
      <c r="G1" s="174" t="s">
        <v>153</v>
      </c>
    </row>
    <row r="2" spans="1:9" x14ac:dyDescent="0.2">
      <c r="A2" s="174" t="s">
        <v>136</v>
      </c>
      <c r="B2" s="174"/>
      <c r="C2" s="174"/>
      <c r="D2" s="174"/>
      <c r="E2" s="174"/>
      <c r="F2" s="174"/>
      <c r="G2" s="174"/>
    </row>
    <row r="3" spans="1:9" x14ac:dyDescent="0.2">
      <c r="A3" s="174" t="s">
        <v>156</v>
      </c>
      <c r="B3" s="174"/>
      <c r="C3" s="174"/>
      <c r="D3" s="174"/>
      <c r="E3" s="174"/>
      <c r="F3" s="174"/>
      <c r="G3" s="174"/>
    </row>
    <row r="5" spans="1:9" ht="14.4" x14ac:dyDescent="0.2">
      <c r="A5" s="22" t="s">
        <v>6</v>
      </c>
      <c r="B5" s="22"/>
      <c r="C5" s="3"/>
      <c r="D5" s="22"/>
      <c r="E5" s="22"/>
      <c r="F5" s="22"/>
      <c r="G5" s="22"/>
      <c r="H5" s="22"/>
      <c r="I5" s="1"/>
    </row>
    <row r="6" spans="1:9" ht="15" thickBot="1" x14ac:dyDescent="0.25">
      <c r="A6" s="22" t="s">
        <v>5</v>
      </c>
      <c r="B6" s="22"/>
      <c r="C6" s="3"/>
      <c r="D6" s="22"/>
      <c r="E6" s="22"/>
      <c r="F6" s="22"/>
      <c r="G6" s="22"/>
      <c r="H6" s="22"/>
      <c r="I6" s="2" t="s">
        <v>30</v>
      </c>
    </row>
    <row r="7" spans="1:9" ht="14.4" x14ac:dyDescent="0.2">
      <c r="A7" s="187" t="s">
        <v>4</v>
      </c>
      <c r="B7" s="189" t="s">
        <v>14</v>
      </c>
      <c r="C7" s="191" t="s">
        <v>15</v>
      </c>
      <c r="D7" s="193" t="s">
        <v>40</v>
      </c>
      <c r="E7" s="193"/>
      <c r="F7" s="193"/>
      <c r="G7" s="194" t="s">
        <v>97</v>
      </c>
      <c r="H7" s="196" t="s">
        <v>48</v>
      </c>
      <c r="I7" s="181" t="s">
        <v>0</v>
      </c>
    </row>
    <row r="8" spans="1:9" ht="14.4" x14ac:dyDescent="0.2">
      <c r="A8" s="188"/>
      <c r="B8" s="190"/>
      <c r="C8" s="192"/>
      <c r="D8" s="166" t="s">
        <v>38</v>
      </c>
      <c r="E8" s="183" t="s">
        <v>39</v>
      </c>
      <c r="F8" s="183"/>
      <c r="G8" s="195"/>
      <c r="H8" s="197"/>
      <c r="I8" s="182"/>
    </row>
    <row r="9" spans="1:9" ht="14.4" x14ac:dyDescent="0.2">
      <c r="A9" s="43" t="s">
        <v>31</v>
      </c>
      <c r="B9" s="44" t="s">
        <v>32</v>
      </c>
      <c r="C9" s="45" t="s">
        <v>74</v>
      </c>
      <c r="D9" s="46">
        <v>3500000</v>
      </c>
      <c r="E9" s="47">
        <v>1</v>
      </c>
      <c r="F9" s="48" t="s">
        <v>72</v>
      </c>
      <c r="G9" s="49" t="s">
        <v>95</v>
      </c>
      <c r="H9" s="32" t="str">
        <f>IF(G9="課税対象外","要","不要")</f>
        <v>不要</v>
      </c>
      <c r="I9" s="31">
        <f>ROUNDDOWN(D9*E9,0)</f>
        <v>3500000</v>
      </c>
    </row>
    <row r="10" spans="1:9" ht="14.4" x14ac:dyDescent="0.2">
      <c r="A10" s="43" t="s">
        <v>64</v>
      </c>
      <c r="B10" s="44" t="s">
        <v>53</v>
      </c>
      <c r="C10" s="45" t="s">
        <v>75</v>
      </c>
      <c r="D10" s="50">
        <v>2580000</v>
      </c>
      <c r="E10" s="47">
        <v>1</v>
      </c>
      <c r="F10" s="48" t="s">
        <v>76</v>
      </c>
      <c r="G10" s="49" t="s">
        <v>96</v>
      </c>
      <c r="H10" s="32" t="str">
        <f t="shared" ref="H10:H21" si="0">IF(G10="課税対象外","要","不要")</f>
        <v>要</v>
      </c>
      <c r="I10" s="31">
        <f t="shared" ref="I10:I21" si="1">ROUNDDOWN(D10*E10,0)</f>
        <v>2580000</v>
      </c>
    </row>
    <row r="11" spans="1:9" ht="14.4" x14ac:dyDescent="0.2">
      <c r="A11" s="51"/>
      <c r="B11" s="52"/>
      <c r="C11" s="45"/>
      <c r="D11" s="53"/>
      <c r="E11" s="54"/>
      <c r="F11" s="55"/>
      <c r="G11" s="56"/>
      <c r="H11" s="33" t="str">
        <f t="shared" si="0"/>
        <v>不要</v>
      </c>
      <c r="I11" s="31">
        <f t="shared" si="1"/>
        <v>0</v>
      </c>
    </row>
    <row r="12" spans="1:9" ht="14.4" x14ac:dyDescent="0.2">
      <c r="A12" s="51"/>
      <c r="B12" s="52"/>
      <c r="C12" s="45"/>
      <c r="D12" s="53"/>
      <c r="E12" s="54"/>
      <c r="F12" s="55"/>
      <c r="G12" s="56"/>
      <c r="H12" s="33" t="str">
        <f t="shared" si="0"/>
        <v>不要</v>
      </c>
      <c r="I12" s="31">
        <f t="shared" si="1"/>
        <v>0</v>
      </c>
    </row>
    <row r="13" spans="1:9" ht="14.4" x14ac:dyDescent="0.2">
      <c r="A13" s="51"/>
      <c r="B13" s="52"/>
      <c r="C13" s="45"/>
      <c r="D13" s="53"/>
      <c r="E13" s="54"/>
      <c r="F13" s="55"/>
      <c r="G13" s="56"/>
      <c r="H13" s="33" t="str">
        <f t="shared" si="0"/>
        <v>不要</v>
      </c>
      <c r="I13" s="31">
        <f t="shared" si="1"/>
        <v>0</v>
      </c>
    </row>
    <row r="14" spans="1:9" ht="14.4" x14ac:dyDescent="0.2">
      <c r="A14" s="51"/>
      <c r="B14" s="52"/>
      <c r="C14" s="45"/>
      <c r="D14" s="53"/>
      <c r="E14" s="54"/>
      <c r="F14" s="55"/>
      <c r="G14" s="56"/>
      <c r="H14" s="33" t="str">
        <f t="shared" si="0"/>
        <v>不要</v>
      </c>
      <c r="I14" s="31">
        <f t="shared" si="1"/>
        <v>0</v>
      </c>
    </row>
    <row r="15" spans="1:9" ht="14.4" x14ac:dyDescent="0.2">
      <c r="A15" s="51"/>
      <c r="B15" s="52"/>
      <c r="C15" s="45"/>
      <c r="D15" s="53"/>
      <c r="E15" s="54"/>
      <c r="F15" s="55"/>
      <c r="G15" s="56"/>
      <c r="H15" s="33" t="str">
        <f t="shared" si="0"/>
        <v>不要</v>
      </c>
      <c r="I15" s="31">
        <f t="shared" si="1"/>
        <v>0</v>
      </c>
    </row>
    <row r="16" spans="1:9" ht="14.4" x14ac:dyDescent="0.2">
      <c r="A16" s="51"/>
      <c r="B16" s="52"/>
      <c r="C16" s="45"/>
      <c r="D16" s="53"/>
      <c r="E16" s="54"/>
      <c r="F16" s="55"/>
      <c r="G16" s="56"/>
      <c r="H16" s="33" t="str">
        <f t="shared" si="0"/>
        <v>不要</v>
      </c>
      <c r="I16" s="31">
        <f t="shared" si="1"/>
        <v>0</v>
      </c>
    </row>
    <row r="17" spans="1:9" ht="14.4" x14ac:dyDescent="0.2">
      <c r="A17" s="51"/>
      <c r="B17" s="52"/>
      <c r="C17" s="45"/>
      <c r="D17" s="53"/>
      <c r="E17" s="54"/>
      <c r="F17" s="55"/>
      <c r="G17" s="56"/>
      <c r="H17" s="33" t="str">
        <f t="shared" si="0"/>
        <v>不要</v>
      </c>
      <c r="I17" s="31">
        <f t="shared" si="1"/>
        <v>0</v>
      </c>
    </row>
    <row r="18" spans="1:9" ht="14.4" x14ac:dyDescent="0.2">
      <c r="A18" s="51"/>
      <c r="B18" s="52"/>
      <c r="C18" s="45"/>
      <c r="D18" s="53"/>
      <c r="E18" s="54"/>
      <c r="F18" s="55"/>
      <c r="G18" s="56"/>
      <c r="H18" s="33" t="str">
        <f t="shared" si="0"/>
        <v>不要</v>
      </c>
      <c r="I18" s="31">
        <f t="shared" si="1"/>
        <v>0</v>
      </c>
    </row>
    <row r="19" spans="1:9" ht="14.4" x14ac:dyDescent="0.2">
      <c r="A19" s="51"/>
      <c r="B19" s="57"/>
      <c r="C19" s="45"/>
      <c r="D19" s="53"/>
      <c r="E19" s="54"/>
      <c r="F19" s="55"/>
      <c r="G19" s="56"/>
      <c r="H19" s="33" t="str">
        <f t="shared" si="0"/>
        <v>不要</v>
      </c>
      <c r="I19" s="31">
        <f t="shared" si="1"/>
        <v>0</v>
      </c>
    </row>
    <row r="20" spans="1:9" ht="14.4" x14ac:dyDescent="0.2">
      <c r="A20" s="58"/>
      <c r="B20" s="59"/>
      <c r="C20" s="45"/>
      <c r="D20" s="53"/>
      <c r="E20" s="54"/>
      <c r="F20" s="55"/>
      <c r="G20" s="56"/>
      <c r="H20" s="33" t="str">
        <f t="shared" si="0"/>
        <v>不要</v>
      </c>
      <c r="I20" s="31">
        <f t="shared" si="1"/>
        <v>0</v>
      </c>
    </row>
    <row r="21" spans="1:9" ht="15" thickBot="1" x14ac:dyDescent="0.25">
      <c r="A21" s="58"/>
      <c r="B21" s="59"/>
      <c r="C21" s="45"/>
      <c r="D21" s="60"/>
      <c r="E21" s="61"/>
      <c r="F21" s="55"/>
      <c r="G21" s="56"/>
      <c r="H21" s="33" t="str">
        <f t="shared" si="0"/>
        <v>不要</v>
      </c>
      <c r="I21" s="31">
        <f t="shared" si="1"/>
        <v>0</v>
      </c>
    </row>
    <row r="22" spans="1:9" ht="15" thickBot="1" x14ac:dyDescent="0.25">
      <c r="A22" s="184" t="s">
        <v>1</v>
      </c>
      <c r="B22" s="185"/>
      <c r="C22" s="185"/>
      <c r="D22" s="185"/>
      <c r="E22" s="185"/>
      <c r="F22" s="185"/>
      <c r="G22" s="185"/>
      <c r="H22" s="186"/>
      <c r="I22" s="23">
        <f>SUM(I9:I21)</f>
        <v>6080000</v>
      </c>
    </row>
    <row r="23" spans="1:9" ht="14.4" x14ac:dyDescent="0.2">
      <c r="A23" s="13"/>
      <c r="B23" s="13"/>
      <c r="C23" s="13"/>
      <c r="D23" s="12"/>
      <c r="E23" s="13"/>
      <c r="F23" s="13"/>
      <c r="G23" s="13"/>
      <c r="H23" s="24" t="s">
        <v>68</v>
      </c>
      <c r="I23" s="11">
        <f>SUMIF(H9:H21,"要",I9:I21)</f>
        <v>2580000</v>
      </c>
    </row>
    <row r="24" spans="1:9" ht="14.4" x14ac:dyDescent="0.2">
      <c r="A24" s="5"/>
    </row>
  </sheetData>
  <mergeCells count="9">
    <mergeCell ref="I7:I8"/>
    <mergeCell ref="E8:F8"/>
    <mergeCell ref="A22:H22"/>
    <mergeCell ref="A7:A8"/>
    <mergeCell ref="B7:B8"/>
    <mergeCell ref="C7:C8"/>
    <mergeCell ref="D7:F7"/>
    <mergeCell ref="G7:G8"/>
    <mergeCell ref="H7:H8"/>
  </mergeCells>
  <phoneticPr fontId="9"/>
  <dataValidations count="4">
    <dataValidation type="list" allowBlank="1" showInputMessage="1" showErrorMessage="1" sqref="F9:F21" xr:uid="{188D3A26-B5A5-401E-956C-C50C9D0F1AC4}">
      <formula1>"選択してください,個,点,台,式,件"</formula1>
    </dataValidation>
    <dataValidation type="list" allowBlank="1" showInputMessage="1" showErrorMessage="1" sqref="C9:C21" xr:uid="{BBB634A5-9087-4CF5-880E-BF5A62B43C53}">
      <formula1>"選択してください,第1四半期,第2四半期,第3四半期,第4四半期,"</formula1>
    </dataValidation>
    <dataValidation type="list" allowBlank="1" showInputMessage="1" showErrorMessage="1" sqref="G9:G21" xr:uid="{8C11689E-5CC8-420B-A851-C38196487F32}">
      <formula1>"税込（課税）,課税対象外"</formula1>
    </dataValidation>
    <dataValidation type="list" allowBlank="1" showInputMessage="1" showErrorMessage="1" sqref="H9:H21" xr:uid="{1B55E7EC-CC3E-4593-BA21-EB7EAE2F322A}">
      <formula1>"要,不要"</formula1>
    </dataValidation>
  </dataValidation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85070-3B6B-4BA0-8976-DC804CAFFE62}">
  <dimension ref="A1:H26"/>
  <sheetViews>
    <sheetView view="pageBreakPreview" zoomScaleNormal="100" zoomScaleSheetLayoutView="100" workbookViewId="0">
      <selection activeCell="A3" sqref="A3"/>
    </sheetView>
  </sheetViews>
  <sheetFormatPr defaultRowHeight="13.2" x14ac:dyDescent="0.2"/>
  <cols>
    <col min="1" max="1" width="33.109375" customWidth="1"/>
    <col min="2" max="2" width="32.88671875" customWidth="1"/>
    <col min="3" max="3" width="15.21875" customWidth="1"/>
    <col min="4" max="4" width="11.44140625" customWidth="1"/>
    <col min="6" max="6" width="18.21875" customWidth="1"/>
    <col min="8" max="8" width="11.109375" bestFit="1" customWidth="1"/>
  </cols>
  <sheetData>
    <row r="1" spans="1:8" ht="13.2" customHeight="1" x14ac:dyDescent="0.2">
      <c r="A1" s="174" t="s">
        <v>137</v>
      </c>
      <c r="B1" s="174"/>
      <c r="C1" s="174"/>
      <c r="D1" s="174"/>
      <c r="E1" s="198" t="s">
        <v>153</v>
      </c>
      <c r="F1" s="198"/>
      <c r="G1">
        <f>設備備品費!H1</f>
        <v>0</v>
      </c>
    </row>
    <row r="2" spans="1:8" x14ac:dyDescent="0.2">
      <c r="A2" s="174" t="s">
        <v>136</v>
      </c>
      <c r="B2" s="174"/>
      <c r="C2" s="174"/>
      <c r="D2" s="174"/>
      <c r="E2" s="174"/>
      <c r="F2" s="174"/>
      <c r="G2" s="174"/>
    </row>
    <row r="3" spans="1:8" x14ac:dyDescent="0.2">
      <c r="A3" s="180" t="s">
        <v>156</v>
      </c>
      <c r="B3" s="174"/>
      <c r="C3" s="174"/>
      <c r="D3" s="174"/>
      <c r="E3" s="174"/>
      <c r="F3" s="174"/>
      <c r="G3" s="174"/>
    </row>
    <row r="5" spans="1:8" ht="14.4" x14ac:dyDescent="0.2">
      <c r="A5" s="40" t="s">
        <v>7</v>
      </c>
      <c r="B5" s="40"/>
      <c r="C5" s="22"/>
      <c r="D5" s="22"/>
      <c r="E5" s="22"/>
      <c r="F5" s="22"/>
      <c r="G5" s="22"/>
      <c r="H5" s="1"/>
    </row>
    <row r="6" spans="1:8" ht="15" thickBot="1" x14ac:dyDescent="0.25">
      <c r="A6" s="40" t="s">
        <v>8</v>
      </c>
      <c r="B6" s="40"/>
      <c r="C6" s="22"/>
      <c r="D6" s="3"/>
      <c r="E6" s="3"/>
      <c r="F6" s="22"/>
      <c r="G6" s="22"/>
      <c r="H6" s="2" t="s">
        <v>30</v>
      </c>
    </row>
    <row r="7" spans="1:8" ht="14.4" x14ac:dyDescent="0.2">
      <c r="A7" s="201" t="s">
        <v>4</v>
      </c>
      <c r="B7" s="203" t="s">
        <v>14</v>
      </c>
      <c r="C7" s="205" t="s">
        <v>40</v>
      </c>
      <c r="D7" s="206"/>
      <c r="E7" s="207"/>
      <c r="F7" s="194" t="s">
        <v>97</v>
      </c>
      <c r="G7" s="196" t="s">
        <v>48</v>
      </c>
      <c r="H7" s="181" t="s">
        <v>0</v>
      </c>
    </row>
    <row r="8" spans="1:8" ht="15" thickBot="1" x14ac:dyDescent="0.25">
      <c r="A8" s="202"/>
      <c r="B8" s="204"/>
      <c r="C8" s="169" t="s">
        <v>38</v>
      </c>
      <c r="D8" s="168" t="s">
        <v>39</v>
      </c>
      <c r="E8" s="168" t="s">
        <v>50</v>
      </c>
      <c r="F8" s="208"/>
      <c r="G8" s="199"/>
      <c r="H8" s="200"/>
    </row>
    <row r="9" spans="1:8" ht="14.4" x14ac:dyDescent="0.2">
      <c r="A9" s="63" t="s">
        <v>33</v>
      </c>
      <c r="B9" s="64" t="s">
        <v>32</v>
      </c>
      <c r="C9" s="65">
        <v>25000</v>
      </c>
      <c r="D9" s="66">
        <v>5</v>
      </c>
      <c r="E9" s="67" t="s">
        <v>89</v>
      </c>
      <c r="F9" s="49" t="s">
        <v>95</v>
      </c>
      <c r="G9" s="32" t="str">
        <f>IF(F9="課税対象外","要","不要")</f>
        <v>不要</v>
      </c>
      <c r="H9" s="39">
        <f>ROUNDDOWN(C9*D9,0)</f>
        <v>125000</v>
      </c>
    </row>
    <row r="10" spans="1:8" ht="14.4" x14ac:dyDescent="0.2">
      <c r="A10" s="63" t="s">
        <v>77</v>
      </c>
      <c r="B10" s="64" t="s">
        <v>99</v>
      </c>
      <c r="C10" s="65">
        <v>60000</v>
      </c>
      <c r="D10" s="66">
        <v>1</v>
      </c>
      <c r="E10" s="67" t="s">
        <v>90</v>
      </c>
      <c r="F10" s="49" t="s">
        <v>96</v>
      </c>
      <c r="G10" s="32" t="str">
        <f t="shared" ref="G10:G21" si="0">IF(F10="課税対象外","要","不要")</f>
        <v>要</v>
      </c>
      <c r="H10" s="39">
        <f t="shared" ref="H10:H21" si="1">ROUNDDOWN(C10*D10,0)</f>
        <v>60000</v>
      </c>
    </row>
    <row r="11" spans="1:8" ht="14.4" x14ac:dyDescent="0.2">
      <c r="A11" s="68" t="s">
        <v>81</v>
      </c>
      <c r="B11" s="69" t="s">
        <v>152</v>
      </c>
      <c r="C11" s="65">
        <v>7000</v>
      </c>
      <c r="D11" s="66">
        <v>2</v>
      </c>
      <c r="E11" s="67" t="s">
        <v>91</v>
      </c>
      <c r="F11" s="49" t="s">
        <v>95</v>
      </c>
      <c r="G11" s="32" t="str">
        <f t="shared" si="0"/>
        <v>不要</v>
      </c>
      <c r="H11" s="39">
        <f t="shared" si="1"/>
        <v>14000</v>
      </c>
    </row>
    <row r="12" spans="1:8" ht="14.4" x14ac:dyDescent="0.2">
      <c r="A12" s="63" t="s">
        <v>82</v>
      </c>
      <c r="B12" s="64" t="s">
        <v>88</v>
      </c>
      <c r="C12" s="65">
        <v>5000</v>
      </c>
      <c r="D12" s="66">
        <v>100</v>
      </c>
      <c r="E12" s="67" t="s">
        <v>92</v>
      </c>
      <c r="F12" s="49" t="s">
        <v>95</v>
      </c>
      <c r="G12" s="32" t="str">
        <f t="shared" si="0"/>
        <v>不要</v>
      </c>
      <c r="H12" s="39">
        <f t="shared" si="1"/>
        <v>500000</v>
      </c>
    </row>
    <row r="13" spans="1:8" ht="14.4" x14ac:dyDescent="0.2">
      <c r="A13" s="63" t="s">
        <v>94</v>
      </c>
      <c r="B13" s="64" t="s">
        <v>93</v>
      </c>
      <c r="C13" s="65">
        <v>150000</v>
      </c>
      <c r="D13" s="66">
        <v>1</v>
      </c>
      <c r="E13" s="67" t="s">
        <v>90</v>
      </c>
      <c r="F13" s="49" t="s">
        <v>95</v>
      </c>
      <c r="G13" s="32" t="str">
        <f t="shared" si="0"/>
        <v>不要</v>
      </c>
      <c r="H13" s="39">
        <f t="shared" si="1"/>
        <v>150000</v>
      </c>
    </row>
    <row r="14" spans="1:8" ht="14.4" x14ac:dyDescent="0.2">
      <c r="A14" s="70"/>
      <c r="B14" s="71"/>
      <c r="C14" s="72"/>
      <c r="D14" s="73"/>
      <c r="E14" s="73"/>
      <c r="F14" s="74"/>
      <c r="G14" s="38" t="str">
        <f t="shared" si="0"/>
        <v>不要</v>
      </c>
      <c r="H14" s="39">
        <f t="shared" si="1"/>
        <v>0</v>
      </c>
    </row>
    <row r="15" spans="1:8" ht="14.4" x14ac:dyDescent="0.2">
      <c r="A15" s="70"/>
      <c r="B15" s="71"/>
      <c r="C15" s="72"/>
      <c r="D15" s="73"/>
      <c r="E15" s="73"/>
      <c r="F15" s="74"/>
      <c r="G15" s="38" t="str">
        <f t="shared" si="0"/>
        <v>不要</v>
      </c>
      <c r="H15" s="39">
        <f t="shared" si="1"/>
        <v>0</v>
      </c>
    </row>
    <row r="16" spans="1:8" ht="14.4" x14ac:dyDescent="0.2">
      <c r="A16" s="70"/>
      <c r="B16" s="71"/>
      <c r="C16" s="72"/>
      <c r="D16" s="73"/>
      <c r="E16" s="73"/>
      <c r="F16" s="74"/>
      <c r="G16" s="38" t="str">
        <f t="shared" si="0"/>
        <v>不要</v>
      </c>
      <c r="H16" s="39">
        <f t="shared" si="1"/>
        <v>0</v>
      </c>
    </row>
    <row r="17" spans="1:8" ht="14.4" x14ac:dyDescent="0.2">
      <c r="A17" s="70"/>
      <c r="B17" s="71"/>
      <c r="C17" s="72"/>
      <c r="D17" s="73"/>
      <c r="E17" s="73"/>
      <c r="F17" s="74"/>
      <c r="G17" s="38" t="str">
        <f t="shared" si="0"/>
        <v>不要</v>
      </c>
      <c r="H17" s="39">
        <f t="shared" si="1"/>
        <v>0</v>
      </c>
    </row>
    <row r="18" spans="1:8" ht="14.4" x14ac:dyDescent="0.2">
      <c r="A18" s="75"/>
      <c r="B18" s="76"/>
      <c r="C18" s="77"/>
      <c r="D18" s="78"/>
      <c r="E18" s="78"/>
      <c r="F18" s="74"/>
      <c r="G18" s="38" t="str">
        <f t="shared" si="0"/>
        <v>不要</v>
      </c>
      <c r="H18" s="39">
        <f t="shared" si="1"/>
        <v>0</v>
      </c>
    </row>
    <row r="19" spans="1:8" ht="14.4" x14ac:dyDescent="0.2">
      <c r="A19" s="79"/>
      <c r="B19" s="76"/>
      <c r="C19" s="77"/>
      <c r="D19" s="78"/>
      <c r="E19" s="78"/>
      <c r="F19" s="74"/>
      <c r="G19" s="38" t="str">
        <f t="shared" si="0"/>
        <v>不要</v>
      </c>
      <c r="H19" s="39">
        <f t="shared" si="1"/>
        <v>0</v>
      </c>
    </row>
    <row r="20" spans="1:8" ht="14.4" x14ac:dyDescent="0.2">
      <c r="A20" s="79"/>
      <c r="B20" s="76"/>
      <c r="C20" s="77"/>
      <c r="D20" s="78"/>
      <c r="E20" s="78"/>
      <c r="F20" s="74"/>
      <c r="G20" s="38" t="str">
        <f t="shared" si="0"/>
        <v>不要</v>
      </c>
      <c r="H20" s="39">
        <f t="shared" si="1"/>
        <v>0</v>
      </c>
    </row>
    <row r="21" spans="1:8" ht="15" thickBot="1" x14ac:dyDescent="0.25">
      <c r="A21" s="80"/>
      <c r="B21" s="81"/>
      <c r="C21" s="82"/>
      <c r="D21" s="83"/>
      <c r="E21" s="83"/>
      <c r="F21" s="74"/>
      <c r="G21" s="38" t="str">
        <f t="shared" si="0"/>
        <v>不要</v>
      </c>
      <c r="H21" s="39">
        <f t="shared" si="1"/>
        <v>0</v>
      </c>
    </row>
    <row r="22" spans="1:8" ht="15" thickBot="1" x14ac:dyDescent="0.25">
      <c r="A22" s="184" t="s">
        <v>1</v>
      </c>
      <c r="B22" s="185"/>
      <c r="C22" s="185"/>
      <c r="D22" s="185"/>
      <c r="E22" s="167"/>
      <c r="F22" s="167"/>
      <c r="G22" s="167"/>
      <c r="H22" s="7">
        <f>SUM(H9:H21)</f>
        <v>849000</v>
      </c>
    </row>
    <row r="23" spans="1:8" ht="14.4" x14ac:dyDescent="0.2">
      <c r="A23" s="41"/>
      <c r="B23" s="41"/>
      <c r="C23" s="12"/>
      <c r="D23" s="13"/>
      <c r="E23" s="13"/>
      <c r="F23" s="13"/>
      <c r="G23" s="24" t="s">
        <v>68</v>
      </c>
      <c r="H23" s="11">
        <f>SUMIF(G9:G21,"要",H9:H21)</f>
        <v>60000</v>
      </c>
    </row>
    <row r="26" spans="1:8" ht="14.4" x14ac:dyDescent="0.2">
      <c r="A26" s="5"/>
    </row>
  </sheetData>
  <mergeCells count="8">
    <mergeCell ref="E1:F1"/>
    <mergeCell ref="G7:G8"/>
    <mergeCell ref="H7:H8"/>
    <mergeCell ref="A22:D22"/>
    <mergeCell ref="A7:A8"/>
    <mergeCell ref="B7:B8"/>
    <mergeCell ref="C7:E7"/>
    <mergeCell ref="F7:F8"/>
  </mergeCells>
  <phoneticPr fontId="9"/>
  <dataValidations count="3">
    <dataValidation type="list" allowBlank="1" showInputMessage="1" showErrorMessage="1" sqref="E9:E21" xr:uid="{A1207138-1B83-4EB4-B7CD-5ABEE0ACD893}">
      <formula1>"選択してください,個,点,台,式,件,匹"</formula1>
    </dataValidation>
    <dataValidation type="list" allowBlank="1" showInputMessage="1" showErrorMessage="1" sqref="F9:F21" xr:uid="{037D28B2-F9BE-4C6E-A26E-E60842C2D999}">
      <formula1>"税込（課税）,課税対象外"</formula1>
    </dataValidation>
    <dataValidation type="list" allowBlank="1" showInputMessage="1" showErrorMessage="1" sqref="G9:G21" xr:uid="{FDC167A7-7D4F-4CE3-834F-94D260A7E12E}">
      <formula1>"要,不要"</formula1>
    </dataValidation>
  </dataValidation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0BB3A-C2AF-4D38-A624-52BADEC0E506}">
  <dimension ref="A1:O22"/>
  <sheetViews>
    <sheetView view="pageBreakPreview" zoomScaleNormal="100" zoomScaleSheetLayoutView="100" workbookViewId="0">
      <selection activeCell="A3" sqref="A3"/>
    </sheetView>
  </sheetViews>
  <sheetFormatPr defaultRowHeight="13.2" x14ac:dyDescent="0.2"/>
  <cols>
    <col min="2" max="2" width="13.44140625" customWidth="1"/>
    <col min="3" max="3" width="14.77734375" customWidth="1"/>
    <col min="4" max="4" width="16.77734375" customWidth="1"/>
    <col min="5" max="5" width="4" customWidth="1"/>
    <col min="6" max="6" width="4.44140625" customWidth="1"/>
    <col min="7" max="7" width="4" customWidth="1"/>
    <col min="8" max="8" width="5" customWidth="1"/>
    <col min="9" max="9" width="22.109375" customWidth="1"/>
    <col min="10" max="10" width="12.44140625" customWidth="1"/>
    <col min="13" max="13" width="14" customWidth="1"/>
    <col min="14" max="14" width="7.77734375" customWidth="1"/>
    <col min="15" max="15" width="11.77734375" customWidth="1"/>
  </cols>
  <sheetData>
    <row r="1" spans="1:15" x14ac:dyDescent="0.2">
      <c r="A1" s="174" t="s">
        <v>137</v>
      </c>
      <c r="B1" s="174"/>
      <c r="C1" s="174"/>
      <c r="D1" s="174"/>
      <c r="E1" s="174"/>
      <c r="F1" s="174"/>
      <c r="G1" s="174"/>
      <c r="H1" s="174"/>
      <c r="I1" s="174"/>
      <c r="J1" s="174"/>
      <c r="K1" s="198" t="s">
        <v>153</v>
      </c>
      <c r="L1" s="198"/>
      <c r="M1" s="198"/>
      <c r="N1">
        <f>設備備品費!H1</f>
        <v>0</v>
      </c>
    </row>
    <row r="2" spans="1:15" x14ac:dyDescent="0.2">
      <c r="A2" s="174" t="s">
        <v>136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5" x14ac:dyDescent="0.2">
      <c r="A3" s="180" t="s">
        <v>156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5" spans="1:15" ht="15" thickBot="1" x14ac:dyDescent="0.25">
      <c r="A5" s="22" t="s">
        <v>27</v>
      </c>
      <c r="B5" s="22"/>
      <c r="C5" s="22"/>
      <c r="D5" s="22"/>
      <c r="E5" s="3"/>
      <c r="F5" s="25"/>
      <c r="G5" s="3"/>
      <c r="H5" s="25"/>
      <c r="I5" s="22"/>
      <c r="J5" s="22"/>
      <c r="K5" s="22"/>
      <c r="L5" s="22"/>
      <c r="M5" s="22"/>
      <c r="N5" s="22"/>
      <c r="O5" s="2" t="s">
        <v>30</v>
      </c>
    </row>
    <row r="6" spans="1:15" ht="14.4" x14ac:dyDescent="0.2">
      <c r="A6" s="209" t="s">
        <v>57</v>
      </c>
      <c r="B6" s="193" t="s">
        <v>124</v>
      </c>
      <c r="C6" s="193" t="s">
        <v>28</v>
      </c>
      <c r="D6" s="212" t="s">
        <v>26</v>
      </c>
      <c r="E6" s="214" t="s">
        <v>71</v>
      </c>
      <c r="F6" s="215"/>
      <c r="G6" s="215"/>
      <c r="H6" s="216"/>
      <c r="I6" s="212" t="s">
        <v>12</v>
      </c>
      <c r="J6" s="193" t="s">
        <v>40</v>
      </c>
      <c r="K6" s="193"/>
      <c r="L6" s="193"/>
      <c r="M6" s="193" t="s">
        <v>97</v>
      </c>
      <c r="N6" s="220" t="s">
        <v>48</v>
      </c>
      <c r="O6" s="222" t="s">
        <v>0</v>
      </c>
    </row>
    <row r="7" spans="1:15" ht="15" thickBot="1" x14ac:dyDescent="0.25">
      <c r="A7" s="210"/>
      <c r="B7" s="211"/>
      <c r="C7" s="211"/>
      <c r="D7" s="213"/>
      <c r="E7" s="217"/>
      <c r="F7" s="218"/>
      <c r="G7" s="218"/>
      <c r="H7" s="219"/>
      <c r="I7" s="213"/>
      <c r="J7" s="169" t="s">
        <v>38</v>
      </c>
      <c r="K7" s="15" t="s">
        <v>41</v>
      </c>
      <c r="L7" s="168" t="s">
        <v>42</v>
      </c>
      <c r="M7" s="211"/>
      <c r="N7" s="221"/>
      <c r="O7" s="223"/>
    </row>
    <row r="8" spans="1:15" ht="30" customHeight="1" x14ac:dyDescent="0.2">
      <c r="A8" s="84" t="s">
        <v>58</v>
      </c>
      <c r="B8" s="85" t="s">
        <v>125</v>
      </c>
      <c r="C8" s="85" t="s">
        <v>138</v>
      </c>
      <c r="D8" s="135" t="s">
        <v>60</v>
      </c>
      <c r="E8" s="45">
        <v>1</v>
      </c>
      <c r="F8" s="86" t="s">
        <v>69</v>
      </c>
      <c r="G8" s="87">
        <v>2</v>
      </c>
      <c r="H8" s="88" t="s">
        <v>70</v>
      </c>
      <c r="I8" s="89" t="s">
        <v>141</v>
      </c>
      <c r="J8" s="90">
        <v>5000</v>
      </c>
      <c r="K8" s="91">
        <v>2</v>
      </c>
      <c r="L8" s="91">
        <v>2</v>
      </c>
      <c r="M8" s="142" t="str">
        <f>IF(B8="国内使用分","税込（課税）","課税対象外")</f>
        <v>税込（課税）</v>
      </c>
      <c r="N8" s="30" t="str">
        <f>IF(M8="課税対象外","要","不要")</f>
        <v>不要</v>
      </c>
      <c r="O8" s="37">
        <f>ROUNDDOWN(J8*K8*L8,0)</f>
        <v>20000</v>
      </c>
    </row>
    <row r="9" spans="1:15" ht="25.5" customHeight="1" x14ac:dyDescent="0.2">
      <c r="A9" s="93" t="s">
        <v>58</v>
      </c>
      <c r="B9" s="94" t="s">
        <v>125</v>
      </c>
      <c r="C9" s="94" t="s">
        <v>139</v>
      </c>
      <c r="D9" s="136" t="s">
        <v>78</v>
      </c>
      <c r="E9" s="95">
        <v>0</v>
      </c>
      <c r="F9" s="96" t="s">
        <v>69</v>
      </c>
      <c r="G9" s="97">
        <v>1</v>
      </c>
      <c r="H9" s="98" t="s">
        <v>70</v>
      </c>
      <c r="I9" s="99" t="s">
        <v>142</v>
      </c>
      <c r="J9" s="100">
        <v>30000</v>
      </c>
      <c r="K9" s="100">
        <v>4</v>
      </c>
      <c r="L9" s="100">
        <v>1</v>
      </c>
      <c r="M9" s="142" t="str">
        <f t="shared" ref="M9:M11" si="0">IF(B9="国内使用分","税込（課税）","課税対象外")</f>
        <v>税込（課税）</v>
      </c>
      <c r="N9" s="30" t="str">
        <f t="shared" ref="N9:N20" si="1">IF(M9="課税対象外","要","不要")</f>
        <v>不要</v>
      </c>
      <c r="O9" s="37">
        <f t="shared" ref="O9:O20" si="2">ROUNDDOWN(J9*K9*L9,0)</f>
        <v>120000</v>
      </c>
    </row>
    <row r="10" spans="1:15" ht="26.25" customHeight="1" x14ac:dyDescent="0.2">
      <c r="A10" s="93" t="s">
        <v>59</v>
      </c>
      <c r="B10" s="94" t="s">
        <v>126</v>
      </c>
      <c r="C10" s="94" t="s">
        <v>140</v>
      </c>
      <c r="D10" s="136" t="s">
        <v>127</v>
      </c>
      <c r="E10" s="95">
        <v>4</v>
      </c>
      <c r="F10" s="96" t="s">
        <v>69</v>
      </c>
      <c r="G10" s="97">
        <v>5</v>
      </c>
      <c r="H10" s="98" t="s">
        <v>70</v>
      </c>
      <c r="I10" s="99" t="s">
        <v>143</v>
      </c>
      <c r="J10" s="100">
        <v>250000</v>
      </c>
      <c r="K10" s="100">
        <v>1</v>
      </c>
      <c r="L10" s="100">
        <v>1</v>
      </c>
      <c r="M10" s="142" t="str">
        <f t="shared" si="0"/>
        <v>課税対象外</v>
      </c>
      <c r="N10" s="30" t="str">
        <f t="shared" si="1"/>
        <v>要</v>
      </c>
      <c r="O10" s="37">
        <f t="shared" si="2"/>
        <v>250000</v>
      </c>
    </row>
    <row r="11" spans="1:15" ht="22.5" customHeight="1" x14ac:dyDescent="0.2">
      <c r="A11" s="93" t="s">
        <v>59</v>
      </c>
      <c r="B11" s="94" t="s">
        <v>125</v>
      </c>
      <c r="C11" s="94"/>
      <c r="D11" s="136" t="s">
        <v>127</v>
      </c>
      <c r="E11" s="95">
        <v>4</v>
      </c>
      <c r="F11" s="96" t="s">
        <v>69</v>
      </c>
      <c r="G11" s="97">
        <v>5</v>
      </c>
      <c r="H11" s="98" t="s">
        <v>70</v>
      </c>
      <c r="I11" s="99" t="s">
        <v>143</v>
      </c>
      <c r="J11" s="100">
        <v>20000</v>
      </c>
      <c r="K11" s="100">
        <v>1</v>
      </c>
      <c r="L11" s="100">
        <v>1</v>
      </c>
      <c r="M11" s="142" t="str">
        <f t="shared" si="0"/>
        <v>税込（課税）</v>
      </c>
      <c r="N11" s="30" t="str">
        <f t="shared" si="1"/>
        <v>不要</v>
      </c>
      <c r="O11" s="37">
        <f t="shared" si="2"/>
        <v>20000</v>
      </c>
    </row>
    <row r="12" spans="1:15" ht="14.4" x14ac:dyDescent="0.2">
      <c r="A12" s="101"/>
      <c r="B12" s="102"/>
      <c r="C12" s="102"/>
      <c r="D12" s="137"/>
      <c r="E12" s="103"/>
      <c r="F12" s="138" t="s">
        <v>69</v>
      </c>
      <c r="G12" s="139"/>
      <c r="H12" s="140" t="s">
        <v>70</v>
      </c>
      <c r="I12" s="104"/>
      <c r="J12" s="105"/>
      <c r="K12" s="105"/>
      <c r="L12" s="105"/>
      <c r="M12" s="142"/>
      <c r="N12" s="42" t="str">
        <f t="shared" si="1"/>
        <v>不要</v>
      </c>
      <c r="O12" s="37">
        <f t="shared" si="2"/>
        <v>0</v>
      </c>
    </row>
    <row r="13" spans="1:15" ht="14.4" x14ac:dyDescent="0.2">
      <c r="A13" s="101"/>
      <c r="B13" s="102"/>
      <c r="C13" s="102"/>
      <c r="D13" s="137"/>
      <c r="E13" s="103"/>
      <c r="F13" s="138" t="s">
        <v>69</v>
      </c>
      <c r="G13" s="139"/>
      <c r="H13" s="140" t="s">
        <v>70</v>
      </c>
      <c r="I13" s="104"/>
      <c r="J13" s="105"/>
      <c r="K13" s="105"/>
      <c r="L13" s="105"/>
      <c r="M13" s="142"/>
      <c r="N13" s="42" t="str">
        <f t="shared" si="1"/>
        <v>不要</v>
      </c>
      <c r="O13" s="37">
        <f t="shared" si="2"/>
        <v>0</v>
      </c>
    </row>
    <row r="14" spans="1:15" ht="14.4" x14ac:dyDescent="0.2">
      <c r="A14" s="101"/>
      <c r="B14" s="102"/>
      <c r="C14" s="102"/>
      <c r="D14" s="137"/>
      <c r="E14" s="103"/>
      <c r="F14" s="138" t="s">
        <v>69</v>
      </c>
      <c r="G14" s="139"/>
      <c r="H14" s="140" t="s">
        <v>70</v>
      </c>
      <c r="I14" s="104"/>
      <c r="J14" s="105"/>
      <c r="K14" s="105"/>
      <c r="L14" s="105"/>
      <c r="M14" s="142"/>
      <c r="N14" s="42" t="str">
        <f t="shared" si="1"/>
        <v>不要</v>
      </c>
      <c r="O14" s="37">
        <f t="shared" si="2"/>
        <v>0</v>
      </c>
    </row>
    <row r="15" spans="1:15" ht="14.4" x14ac:dyDescent="0.2">
      <c r="A15" s="101"/>
      <c r="B15" s="102"/>
      <c r="C15" s="102"/>
      <c r="D15" s="137"/>
      <c r="E15" s="103"/>
      <c r="F15" s="138" t="s">
        <v>69</v>
      </c>
      <c r="G15" s="139"/>
      <c r="H15" s="140" t="s">
        <v>70</v>
      </c>
      <c r="I15" s="104"/>
      <c r="J15" s="105"/>
      <c r="K15" s="105"/>
      <c r="L15" s="105"/>
      <c r="M15" s="142"/>
      <c r="N15" s="42" t="str">
        <f t="shared" si="1"/>
        <v>不要</v>
      </c>
      <c r="O15" s="37">
        <f t="shared" si="2"/>
        <v>0</v>
      </c>
    </row>
    <row r="16" spans="1:15" ht="14.4" x14ac:dyDescent="0.2">
      <c r="A16" s="101"/>
      <c r="B16" s="102"/>
      <c r="C16" s="102"/>
      <c r="D16" s="137"/>
      <c r="E16" s="103"/>
      <c r="F16" s="138" t="s">
        <v>69</v>
      </c>
      <c r="G16" s="139"/>
      <c r="H16" s="140" t="s">
        <v>70</v>
      </c>
      <c r="I16" s="104"/>
      <c r="J16" s="105"/>
      <c r="K16" s="105"/>
      <c r="L16" s="105"/>
      <c r="M16" s="142"/>
      <c r="N16" s="42" t="str">
        <f t="shared" si="1"/>
        <v>不要</v>
      </c>
      <c r="O16" s="37">
        <f t="shared" si="2"/>
        <v>0</v>
      </c>
    </row>
    <row r="17" spans="1:15" ht="14.4" x14ac:dyDescent="0.2">
      <c r="A17" s="101"/>
      <c r="B17" s="102"/>
      <c r="C17" s="102"/>
      <c r="D17" s="137"/>
      <c r="E17" s="103"/>
      <c r="F17" s="138" t="s">
        <v>69</v>
      </c>
      <c r="G17" s="139"/>
      <c r="H17" s="140" t="s">
        <v>70</v>
      </c>
      <c r="I17" s="104"/>
      <c r="J17" s="105"/>
      <c r="K17" s="105"/>
      <c r="L17" s="105"/>
      <c r="M17" s="142"/>
      <c r="N17" s="42" t="str">
        <f t="shared" si="1"/>
        <v>不要</v>
      </c>
      <c r="O17" s="37">
        <f t="shared" si="2"/>
        <v>0</v>
      </c>
    </row>
    <row r="18" spans="1:15" ht="14.4" x14ac:dyDescent="0.2">
      <c r="A18" s="101"/>
      <c r="B18" s="102"/>
      <c r="C18" s="102"/>
      <c r="D18" s="137"/>
      <c r="E18" s="103"/>
      <c r="F18" s="138" t="s">
        <v>69</v>
      </c>
      <c r="G18" s="139"/>
      <c r="H18" s="140" t="s">
        <v>70</v>
      </c>
      <c r="I18" s="104"/>
      <c r="J18" s="105"/>
      <c r="K18" s="105"/>
      <c r="L18" s="105"/>
      <c r="M18" s="142"/>
      <c r="N18" s="42" t="str">
        <f t="shared" si="1"/>
        <v>不要</v>
      </c>
      <c r="O18" s="37">
        <f t="shared" si="2"/>
        <v>0</v>
      </c>
    </row>
    <row r="19" spans="1:15" ht="14.4" x14ac:dyDescent="0.2">
      <c r="A19" s="101"/>
      <c r="B19" s="102"/>
      <c r="C19" s="102"/>
      <c r="D19" s="137"/>
      <c r="E19" s="103"/>
      <c r="F19" s="138" t="s">
        <v>69</v>
      </c>
      <c r="G19" s="139"/>
      <c r="H19" s="140" t="s">
        <v>70</v>
      </c>
      <c r="I19" s="104"/>
      <c r="J19" s="105"/>
      <c r="K19" s="105"/>
      <c r="L19" s="105"/>
      <c r="M19" s="142"/>
      <c r="N19" s="42" t="str">
        <f t="shared" si="1"/>
        <v>不要</v>
      </c>
      <c r="O19" s="37">
        <f t="shared" si="2"/>
        <v>0</v>
      </c>
    </row>
    <row r="20" spans="1:15" ht="15" thickBot="1" x14ac:dyDescent="0.25">
      <c r="A20" s="101"/>
      <c r="B20" s="102"/>
      <c r="C20" s="102"/>
      <c r="D20" s="137"/>
      <c r="E20" s="103"/>
      <c r="F20" s="138" t="s">
        <v>69</v>
      </c>
      <c r="G20" s="139"/>
      <c r="H20" s="140" t="s">
        <v>70</v>
      </c>
      <c r="I20" s="104"/>
      <c r="J20" s="105"/>
      <c r="K20" s="105"/>
      <c r="L20" s="105"/>
      <c r="M20" s="142"/>
      <c r="N20" s="42" t="str">
        <f t="shared" si="1"/>
        <v>不要</v>
      </c>
      <c r="O20" s="37">
        <f t="shared" si="2"/>
        <v>0</v>
      </c>
    </row>
    <row r="21" spans="1:15" ht="15" thickBot="1" x14ac:dyDescent="0.25">
      <c r="A21" s="184" t="s">
        <v>1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7">
        <f>SUM(O8:O20)</f>
        <v>410000</v>
      </c>
    </row>
    <row r="22" spans="1:15" ht="14.4" x14ac:dyDescent="0.2">
      <c r="A22" s="13"/>
      <c r="B22" s="13"/>
      <c r="C22" s="13"/>
      <c r="D22" s="13"/>
      <c r="E22" s="13"/>
      <c r="F22" s="26"/>
      <c r="G22" s="13"/>
      <c r="H22" s="26"/>
      <c r="I22" s="12"/>
      <c r="J22" s="12"/>
      <c r="K22" s="13"/>
      <c r="L22" s="13"/>
      <c r="M22" s="13"/>
      <c r="N22" s="24" t="s">
        <v>68</v>
      </c>
      <c r="O22" s="14">
        <f>SUMIF(N8:N20,"要",O8:O20)</f>
        <v>250000</v>
      </c>
    </row>
  </sheetData>
  <mergeCells count="12">
    <mergeCell ref="K1:M1"/>
    <mergeCell ref="J6:L6"/>
    <mergeCell ref="M6:M7"/>
    <mergeCell ref="N6:N7"/>
    <mergeCell ref="O6:O7"/>
    <mergeCell ref="A21:N21"/>
    <mergeCell ref="A6:A7"/>
    <mergeCell ref="B6:B7"/>
    <mergeCell ref="C6:C7"/>
    <mergeCell ref="D6:D7"/>
    <mergeCell ref="E6:H7"/>
    <mergeCell ref="I6:I7"/>
  </mergeCells>
  <phoneticPr fontId="9"/>
  <dataValidations count="4">
    <dataValidation type="list" allowBlank="1" showInputMessage="1" showErrorMessage="1" sqref="B8:B20" xr:uid="{78567AAB-8154-4AC9-AA90-43FAB867565E}">
      <formula1>"国内使用分,海外使用分"</formula1>
    </dataValidation>
    <dataValidation type="list" allowBlank="1" showInputMessage="1" sqref="M8:M20" xr:uid="{46686DD3-D4DE-4AFD-A893-CE817F62EB65}">
      <formula1>"税込（課税）,課税対象外"</formula1>
    </dataValidation>
    <dataValidation type="list" allowBlank="1" showInputMessage="1" showErrorMessage="1" sqref="A8:A20" xr:uid="{F4371270-90E7-4150-B235-85CE63C78513}">
      <formula1>"選択してください,国内,海外,招聘"</formula1>
    </dataValidation>
    <dataValidation type="list" allowBlank="1" showInputMessage="1" showErrorMessage="1" sqref="N8:N20" xr:uid="{9983DF70-EDED-4CE9-9326-9FC9032A9ACE}">
      <formula1>"要,不要"</formula1>
    </dataValidation>
  </dataValidations>
  <pageMargins left="0.7" right="0.7" top="0.75" bottom="0.75" header="0.3" footer="0.3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CA080-C818-4C7B-874A-95DCFC3E6DDC}">
  <dimension ref="A1:K26"/>
  <sheetViews>
    <sheetView view="pageBreakPreview" zoomScaleNormal="100" zoomScaleSheetLayoutView="100" workbookViewId="0">
      <selection activeCell="A3" sqref="A3"/>
    </sheetView>
  </sheetViews>
  <sheetFormatPr defaultRowHeight="13.2" x14ac:dyDescent="0.2"/>
  <cols>
    <col min="1" max="1" width="27.109375" customWidth="1"/>
    <col min="2" max="2" width="17.77734375" customWidth="1"/>
    <col min="3" max="3" width="12.21875" customWidth="1"/>
    <col min="4" max="4" width="11.6640625" customWidth="1"/>
    <col min="5" max="5" width="13" customWidth="1"/>
    <col min="6" max="6" width="11.44140625" customWidth="1"/>
    <col min="7" max="7" width="10.77734375" bestFit="1" customWidth="1"/>
    <col min="8" max="8" width="9.5546875" bestFit="1" customWidth="1"/>
    <col min="10" max="10" width="15.6640625" customWidth="1"/>
  </cols>
  <sheetData>
    <row r="1" spans="1:11" x14ac:dyDescent="0.2">
      <c r="A1" s="174" t="s">
        <v>137</v>
      </c>
      <c r="B1" s="174"/>
      <c r="C1" s="174"/>
      <c r="D1" s="174"/>
      <c r="E1" s="174"/>
      <c r="F1" s="174"/>
      <c r="H1" s="224" t="s">
        <v>153</v>
      </c>
      <c r="I1" s="224"/>
      <c r="J1">
        <f>設備備品費!H1</f>
        <v>0</v>
      </c>
    </row>
    <row r="2" spans="1:11" x14ac:dyDescent="0.2">
      <c r="A2" s="174" t="s">
        <v>136</v>
      </c>
      <c r="B2" s="174"/>
      <c r="C2" s="174"/>
      <c r="D2" s="174"/>
      <c r="E2" s="174"/>
      <c r="F2" s="174"/>
      <c r="G2" s="174"/>
    </row>
    <row r="3" spans="1:11" x14ac:dyDescent="0.2">
      <c r="A3" s="180" t="s">
        <v>156</v>
      </c>
      <c r="B3" s="174"/>
      <c r="C3" s="174"/>
      <c r="D3" s="174"/>
      <c r="E3" s="174"/>
      <c r="F3" s="174"/>
      <c r="G3" s="174"/>
    </row>
    <row r="4" spans="1:11" x14ac:dyDescent="0.2">
      <c r="A4" s="174"/>
      <c r="B4" s="174"/>
      <c r="C4" s="174"/>
      <c r="D4" s="174"/>
      <c r="E4" s="174"/>
      <c r="F4" s="174"/>
      <c r="G4" s="174"/>
    </row>
    <row r="5" spans="1:11" ht="14.4" x14ac:dyDescent="0.2">
      <c r="A5" s="22" t="s">
        <v>100</v>
      </c>
      <c r="B5" s="22"/>
      <c r="C5" s="22"/>
      <c r="D5" s="22"/>
      <c r="E5" s="22"/>
      <c r="F5" s="22"/>
      <c r="G5" s="22"/>
      <c r="H5" s="3"/>
      <c r="I5" s="22"/>
      <c r="J5" s="1"/>
    </row>
    <row r="6" spans="1:11" ht="15" thickBot="1" x14ac:dyDescent="0.25">
      <c r="A6" s="22" t="s">
        <v>34</v>
      </c>
      <c r="B6" s="3"/>
      <c r="C6" s="3"/>
      <c r="D6" s="3"/>
      <c r="E6" s="3"/>
      <c r="F6" s="3"/>
      <c r="G6" s="3"/>
      <c r="H6" s="3"/>
      <c r="I6" s="22"/>
      <c r="J6" s="2" t="s">
        <v>30</v>
      </c>
    </row>
    <row r="7" spans="1:11" ht="14.4" x14ac:dyDescent="0.2">
      <c r="A7" s="227" t="s">
        <v>11</v>
      </c>
      <c r="B7" s="212" t="s">
        <v>3</v>
      </c>
      <c r="C7" s="193" t="s">
        <v>40</v>
      </c>
      <c r="D7" s="193"/>
      <c r="E7" s="193"/>
      <c r="F7" s="193"/>
      <c r="G7" s="193"/>
      <c r="H7" s="229" t="s">
        <v>54</v>
      </c>
      <c r="I7" s="220" t="s">
        <v>48</v>
      </c>
      <c r="J7" s="222" t="s">
        <v>0</v>
      </c>
      <c r="K7" s="225" t="s">
        <v>121</v>
      </c>
    </row>
    <row r="8" spans="1:11" ht="13.8" thickBot="1" x14ac:dyDescent="0.25">
      <c r="A8" s="228"/>
      <c r="B8" s="213"/>
      <c r="C8" s="15" t="s">
        <v>44</v>
      </c>
      <c r="D8" s="15" t="s">
        <v>45</v>
      </c>
      <c r="E8" s="15" t="s">
        <v>128</v>
      </c>
      <c r="F8" s="130" t="s">
        <v>123</v>
      </c>
      <c r="G8" s="143" t="s">
        <v>129</v>
      </c>
      <c r="H8" s="230"/>
      <c r="I8" s="221"/>
      <c r="J8" s="223"/>
      <c r="K8" s="226"/>
    </row>
    <row r="9" spans="1:11" ht="14.4" x14ac:dyDescent="0.2">
      <c r="A9" s="84" t="s">
        <v>35</v>
      </c>
      <c r="B9" s="94" t="s">
        <v>138</v>
      </c>
      <c r="C9" s="65">
        <v>310286</v>
      </c>
      <c r="D9" s="65">
        <v>10</v>
      </c>
      <c r="E9" s="65">
        <v>100000</v>
      </c>
      <c r="F9" s="65">
        <v>300000</v>
      </c>
      <c r="G9" s="65">
        <v>20</v>
      </c>
      <c r="H9" s="106" t="s">
        <v>43</v>
      </c>
      <c r="I9" s="32" t="str">
        <f t="shared" ref="I9:I22" si="0">IF(H9="派遣","不要","要")</f>
        <v>要</v>
      </c>
      <c r="J9" s="31">
        <f>ROUNDDOWN((C9*D9+E9+F9)*G9%,0)</f>
        <v>700572</v>
      </c>
      <c r="K9" s="31">
        <f>IF(I9="要",E9*G9%)</f>
        <v>20000</v>
      </c>
    </row>
    <row r="10" spans="1:11" ht="14.4" x14ac:dyDescent="0.2">
      <c r="A10" s="107" t="s">
        <v>35</v>
      </c>
      <c r="B10" s="94" t="s">
        <v>139</v>
      </c>
      <c r="C10" s="108">
        <v>295600</v>
      </c>
      <c r="D10" s="108">
        <v>12</v>
      </c>
      <c r="E10" s="108">
        <v>30000</v>
      </c>
      <c r="F10" s="108">
        <v>0</v>
      </c>
      <c r="G10" s="108">
        <v>100</v>
      </c>
      <c r="H10" s="109" t="s">
        <v>43</v>
      </c>
      <c r="I10" s="32" t="str">
        <f t="shared" si="0"/>
        <v>要</v>
      </c>
      <c r="J10" s="31">
        <f t="shared" ref="J10:J22" si="1">ROUNDDOWN((C10*D10+E10+F10)*G10%,0)</f>
        <v>3577200</v>
      </c>
      <c r="K10" s="31">
        <f t="shared" ref="K10:K22" si="2">IF(I10="要",E10*G10%)</f>
        <v>30000</v>
      </c>
    </row>
    <row r="11" spans="1:11" ht="14.4" x14ac:dyDescent="0.2">
      <c r="A11" s="93" t="s">
        <v>47</v>
      </c>
      <c r="B11" s="94" t="s">
        <v>65</v>
      </c>
      <c r="C11" s="108">
        <v>250000</v>
      </c>
      <c r="D11" s="108">
        <v>12</v>
      </c>
      <c r="E11" s="108">
        <v>0</v>
      </c>
      <c r="F11" s="108">
        <v>0</v>
      </c>
      <c r="G11" s="108">
        <v>100</v>
      </c>
      <c r="H11" s="109" t="s">
        <v>46</v>
      </c>
      <c r="I11" s="32" t="str">
        <f t="shared" si="0"/>
        <v>不要</v>
      </c>
      <c r="J11" s="31">
        <f t="shared" si="1"/>
        <v>3000000</v>
      </c>
      <c r="K11" s="31" t="b">
        <f t="shared" si="2"/>
        <v>0</v>
      </c>
    </row>
    <row r="12" spans="1:11" ht="14.4" x14ac:dyDescent="0.2">
      <c r="A12" s="93" t="s">
        <v>47</v>
      </c>
      <c r="B12" s="94" t="s">
        <v>66</v>
      </c>
      <c r="C12" s="108">
        <v>150000</v>
      </c>
      <c r="D12" s="108">
        <v>12</v>
      </c>
      <c r="E12" s="108">
        <v>120000</v>
      </c>
      <c r="F12" s="108">
        <v>0</v>
      </c>
      <c r="G12" s="108">
        <v>30</v>
      </c>
      <c r="H12" s="109" t="s">
        <v>46</v>
      </c>
      <c r="I12" s="32" t="str">
        <f t="shared" si="0"/>
        <v>不要</v>
      </c>
      <c r="J12" s="31">
        <f t="shared" si="1"/>
        <v>576000</v>
      </c>
      <c r="K12" s="31" t="b">
        <f t="shared" si="2"/>
        <v>0</v>
      </c>
    </row>
    <row r="13" spans="1:11" ht="14.4" x14ac:dyDescent="0.2">
      <c r="A13" s="93"/>
      <c r="B13" s="94"/>
      <c r="C13" s="108"/>
      <c r="D13" s="108"/>
      <c r="E13" s="108"/>
      <c r="F13" s="108"/>
      <c r="G13" s="108"/>
      <c r="H13" s="109"/>
      <c r="I13" s="33" t="str">
        <f t="shared" si="0"/>
        <v>要</v>
      </c>
      <c r="J13" s="31">
        <f t="shared" si="1"/>
        <v>0</v>
      </c>
      <c r="K13" s="31">
        <f t="shared" si="2"/>
        <v>0</v>
      </c>
    </row>
    <row r="14" spans="1:11" ht="14.4" x14ac:dyDescent="0.2">
      <c r="A14" s="93"/>
      <c r="B14" s="94"/>
      <c r="C14" s="108"/>
      <c r="D14" s="108"/>
      <c r="E14" s="108"/>
      <c r="F14" s="108"/>
      <c r="G14" s="108"/>
      <c r="H14" s="109"/>
      <c r="I14" s="33" t="str">
        <f t="shared" si="0"/>
        <v>要</v>
      </c>
      <c r="J14" s="31">
        <f t="shared" si="1"/>
        <v>0</v>
      </c>
      <c r="K14" s="31">
        <f t="shared" si="2"/>
        <v>0</v>
      </c>
    </row>
    <row r="15" spans="1:11" ht="14.4" x14ac:dyDescent="0.2">
      <c r="A15" s="93"/>
      <c r="B15" s="94"/>
      <c r="C15" s="108"/>
      <c r="D15" s="108"/>
      <c r="E15" s="108"/>
      <c r="F15" s="108"/>
      <c r="G15" s="108"/>
      <c r="H15" s="109"/>
      <c r="I15" s="33" t="str">
        <f t="shared" si="0"/>
        <v>要</v>
      </c>
      <c r="J15" s="31">
        <f t="shared" si="1"/>
        <v>0</v>
      </c>
      <c r="K15" s="31">
        <f t="shared" si="2"/>
        <v>0</v>
      </c>
    </row>
    <row r="16" spans="1:11" ht="14.4" x14ac:dyDescent="0.2">
      <c r="A16" s="110"/>
      <c r="B16" s="56"/>
      <c r="C16" s="111"/>
      <c r="D16" s="111"/>
      <c r="E16" s="111"/>
      <c r="F16" s="111"/>
      <c r="G16" s="111"/>
      <c r="H16" s="112"/>
      <c r="I16" s="33" t="str">
        <f t="shared" si="0"/>
        <v>要</v>
      </c>
      <c r="J16" s="31">
        <f t="shared" si="1"/>
        <v>0</v>
      </c>
      <c r="K16" s="31">
        <f t="shared" si="2"/>
        <v>0</v>
      </c>
    </row>
    <row r="17" spans="1:11" ht="14.4" x14ac:dyDescent="0.2">
      <c r="A17" s="110"/>
      <c r="B17" s="56"/>
      <c r="C17" s="111"/>
      <c r="D17" s="111"/>
      <c r="E17" s="111"/>
      <c r="F17" s="111"/>
      <c r="G17" s="111"/>
      <c r="H17" s="112"/>
      <c r="I17" s="33" t="str">
        <f t="shared" si="0"/>
        <v>要</v>
      </c>
      <c r="J17" s="31">
        <f t="shared" si="1"/>
        <v>0</v>
      </c>
      <c r="K17" s="31">
        <f t="shared" si="2"/>
        <v>0</v>
      </c>
    </row>
    <row r="18" spans="1:11" ht="14.4" x14ac:dyDescent="0.2">
      <c r="A18" s="110"/>
      <c r="B18" s="56"/>
      <c r="C18" s="111"/>
      <c r="D18" s="111"/>
      <c r="E18" s="111"/>
      <c r="F18" s="111"/>
      <c r="G18" s="111"/>
      <c r="H18" s="112"/>
      <c r="I18" s="33" t="str">
        <f t="shared" si="0"/>
        <v>要</v>
      </c>
      <c r="J18" s="31">
        <f t="shared" si="1"/>
        <v>0</v>
      </c>
      <c r="K18" s="31">
        <f t="shared" si="2"/>
        <v>0</v>
      </c>
    </row>
    <row r="19" spans="1:11" ht="14.4" x14ac:dyDescent="0.2">
      <c r="A19" s="110"/>
      <c r="B19" s="56"/>
      <c r="C19" s="111"/>
      <c r="D19" s="111"/>
      <c r="E19" s="111"/>
      <c r="F19" s="111"/>
      <c r="G19" s="111"/>
      <c r="H19" s="112"/>
      <c r="I19" s="33" t="str">
        <f t="shared" si="0"/>
        <v>要</v>
      </c>
      <c r="J19" s="31">
        <f t="shared" si="1"/>
        <v>0</v>
      </c>
      <c r="K19" s="31">
        <f t="shared" si="2"/>
        <v>0</v>
      </c>
    </row>
    <row r="20" spans="1:11" ht="14.4" x14ac:dyDescent="0.2">
      <c r="A20" s="110"/>
      <c r="B20" s="56"/>
      <c r="C20" s="111"/>
      <c r="D20" s="111"/>
      <c r="E20" s="111"/>
      <c r="F20" s="111"/>
      <c r="G20" s="111"/>
      <c r="H20" s="112"/>
      <c r="I20" s="33" t="str">
        <f t="shared" si="0"/>
        <v>要</v>
      </c>
      <c r="J20" s="31">
        <f t="shared" si="1"/>
        <v>0</v>
      </c>
      <c r="K20" s="31">
        <f t="shared" si="2"/>
        <v>0</v>
      </c>
    </row>
    <row r="21" spans="1:11" ht="14.4" x14ac:dyDescent="0.2">
      <c r="A21" s="110"/>
      <c r="B21" s="56"/>
      <c r="C21" s="111"/>
      <c r="D21" s="111"/>
      <c r="E21" s="111"/>
      <c r="F21" s="111"/>
      <c r="G21" s="111"/>
      <c r="H21" s="112"/>
      <c r="I21" s="36" t="str">
        <f t="shared" si="0"/>
        <v>要</v>
      </c>
      <c r="J21" s="31">
        <f t="shared" si="1"/>
        <v>0</v>
      </c>
      <c r="K21" s="31">
        <f t="shared" si="2"/>
        <v>0</v>
      </c>
    </row>
    <row r="22" spans="1:11" ht="15" thickBot="1" x14ac:dyDescent="0.25">
      <c r="A22" s="113"/>
      <c r="B22" s="62"/>
      <c r="C22" s="114"/>
      <c r="D22" s="114"/>
      <c r="E22" s="114"/>
      <c r="F22" s="114"/>
      <c r="G22" s="114"/>
      <c r="H22" s="115"/>
      <c r="I22" s="36" t="str">
        <f t="shared" si="0"/>
        <v>要</v>
      </c>
      <c r="J22" s="31">
        <f t="shared" si="1"/>
        <v>0</v>
      </c>
      <c r="K22" s="31">
        <f t="shared" si="2"/>
        <v>0</v>
      </c>
    </row>
    <row r="23" spans="1:11" ht="15" thickBot="1" x14ac:dyDescent="0.25">
      <c r="A23" s="184" t="s">
        <v>1</v>
      </c>
      <c r="B23" s="185"/>
      <c r="C23" s="185"/>
      <c r="D23" s="185"/>
      <c r="E23" s="185"/>
      <c r="F23" s="185"/>
      <c r="G23" s="185"/>
      <c r="H23" s="185"/>
      <c r="I23" s="186"/>
      <c r="J23" s="16">
        <f>SUM(J9:J22)</f>
        <v>7853772</v>
      </c>
      <c r="K23" s="16">
        <f>SUM(K9:K22)</f>
        <v>50000</v>
      </c>
    </row>
    <row r="24" spans="1:11" ht="14.4" x14ac:dyDescent="0.2">
      <c r="A24" s="13"/>
      <c r="B24" s="13"/>
      <c r="C24" s="13"/>
      <c r="D24" s="13"/>
      <c r="E24" s="13"/>
      <c r="F24" s="13"/>
      <c r="G24" s="12"/>
      <c r="H24" s="13"/>
      <c r="I24" s="28" t="s">
        <v>83</v>
      </c>
      <c r="J24" s="1">
        <f>SUMIF(I9:I22,"要",J9:J22)</f>
        <v>4277772</v>
      </c>
    </row>
    <row r="25" spans="1:11" ht="14.4" x14ac:dyDescent="0.2">
      <c r="A25" s="5"/>
      <c r="B25" s="5"/>
      <c r="C25" s="5"/>
      <c r="D25" s="5"/>
      <c r="E25" s="5"/>
      <c r="F25" s="5"/>
      <c r="G25" s="5"/>
      <c r="H25" s="6"/>
      <c r="I25" s="28" t="s">
        <v>84</v>
      </c>
      <c r="J25" s="1">
        <f>K23</f>
        <v>50000</v>
      </c>
    </row>
    <row r="26" spans="1:11" ht="14.4" x14ac:dyDescent="0.2">
      <c r="A26" s="5"/>
      <c r="B26" s="5"/>
      <c r="C26" s="5"/>
      <c r="D26" s="5"/>
      <c r="E26" s="5"/>
      <c r="F26" s="13"/>
      <c r="G26" s="12"/>
      <c r="H26" s="13"/>
      <c r="I26" s="24" t="s">
        <v>85</v>
      </c>
      <c r="J26" s="29">
        <f>J24-J25</f>
        <v>4227772</v>
      </c>
    </row>
  </sheetData>
  <mergeCells count="9">
    <mergeCell ref="H1:I1"/>
    <mergeCell ref="K7:K8"/>
    <mergeCell ref="A23:I23"/>
    <mergeCell ref="A7:A8"/>
    <mergeCell ref="B7:B8"/>
    <mergeCell ref="C7:G7"/>
    <mergeCell ref="H7:H8"/>
    <mergeCell ref="I7:I8"/>
    <mergeCell ref="J7:J8"/>
  </mergeCells>
  <phoneticPr fontId="9"/>
  <dataValidations count="2">
    <dataValidation type="list" allowBlank="1" showInputMessage="1" showErrorMessage="1" sqref="H9:H22" xr:uid="{E7D7578F-22AA-415A-AC1C-90A0C4AB6AB5}">
      <formula1>"直雇用,派遣"</formula1>
    </dataValidation>
    <dataValidation type="list" allowBlank="1" showInputMessage="1" showErrorMessage="1" sqref="I9:I21" xr:uid="{7446013A-DE10-4FC8-97C6-6836021087FF}">
      <formula1>"要,不要"</formula1>
    </dataValidation>
  </dataValidations>
  <pageMargins left="0.7" right="0.7" top="0.75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C18D-1433-4840-B7E4-076C3853D1F5}">
  <dimension ref="A1:J25"/>
  <sheetViews>
    <sheetView view="pageBreakPreview" zoomScaleNormal="100" zoomScaleSheetLayoutView="100" workbookViewId="0">
      <selection activeCell="A3" sqref="A3"/>
    </sheetView>
  </sheetViews>
  <sheetFormatPr defaultRowHeight="13.2" x14ac:dyDescent="0.2"/>
  <cols>
    <col min="1" max="1" width="24.21875" customWidth="1"/>
    <col min="2" max="2" width="19" customWidth="1"/>
    <col min="3" max="3" width="12.44140625" customWidth="1"/>
    <col min="4" max="4" width="10.88671875" customWidth="1"/>
    <col min="5" max="5" width="12" customWidth="1"/>
    <col min="6" max="6" width="9.88671875" customWidth="1"/>
    <col min="10" max="10" width="14.6640625" customWidth="1"/>
  </cols>
  <sheetData>
    <row r="1" spans="1:10" x14ac:dyDescent="0.2">
      <c r="A1" s="174" t="s">
        <v>137</v>
      </c>
      <c r="B1" s="174"/>
      <c r="C1" s="174"/>
      <c r="D1" s="174"/>
      <c r="E1" s="174"/>
      <c r="F1" s="174"/>
      <c r="H1" s="198" t="s">
        <v>153</v>
      </c>
      <c r="I1" s="198"/>
    </row>
    <row r="2" spans="1:10" x14ac:dyDescent="0.2">
      <c r="A2" s="174" t="s">
        <v>136</v>
      </c>
      <c r="B2" s="174"/>
      <c r="C2" s="174"/>
      <c r="D2" s="174"/>
      <c r="E2" s="174"/>
      <c r="F2" s="174"/>
      <c r="G2" s="174"/>
    </row>
    <row r="3" spans="1:10" x14ac:dyDescent="0.2">
      <c r="A3" s="180" t="s">
        <v>156</v>
      </c>
      <c r="B3" s="174"/>
      <c r="C3" s="174"/>
      <c r="D3" s="174"/>
      <c r="E3" s="174"/>
      <c r="F3" s="174"/>
      <c r="G3" s="174"/>
    </row>
    <row r="4" spans="1:10" x14ac:dyDescent="0.2">
      <c r="I4">
        <f>設備備品費!H1</f>
        <v>0</v>
      </c>
    </row>
    <row r="5" spans="1:10" ht="14.4" x14ac:dyDescent="0.2">
      <c r="A5" s="22" t="s">
        <v>100</v>
      </c>
      <c r="B5" s="22"/>
      <c r="C5" s="22"/>
      <c r="D5" s="22"/>
      <c r="E5" s="22"/>
      <c r="F5" s="22"/>
      <c r="G5" s="22"/>
      <c r="H5" s="3"/>
      <c r="I5" s="22"/>
      <c r="J5" s="1"/>
    </row>
    <row r="6" spans="1:10" ht="15" thickBot="1" x14ac:dyDescent="0.25">
      <c r="A6" s="22" t="s">
        <v>34</v>
      </c>
      <c r="B6" s="3"/>
      <c r="C6" s="3"/>
      <c r="D6" s="3"/>
      <c r="E6" s="3"/>
      <c r="F6" s="3"/>
      <c r="G6" s="3"/>
      <c r="H6" s="3"/>
      <c r="I6" s="22"/>
      <c r="J6" s="2" t="s">
        <v>30</v>
      </c>
    </row>
    <row r="7" spans="1:10" ht="14.4" x14ac:dyDescent="0.2">
      <c r="A7" s="227" t="s">
        <v>11</v>
      </c>
      <c r="B7" s="212" t="s">
        <v>3</v>
      </c>
      <c r="C7" s="193" t="s">
        <v>40</v>
      </c>
      <c r="D7" s="193"/>
      <c r="E7" s="193"/>
      <c r="F7" s="193"/>
      <c r="G7" s="193"/>
      <c r="H7" s="229" t="s">
        <v>54</v>
      </c>
      <c r="I7" s="220" t="s">
        <v>48</v>
      </c>
      <c r="J7" s="222" t="s">
        <v>0</v>
      </c>
    </row>
    <row r="8" spans="1:10" ht="23.25" customHeight="1" thickBot="1" x14ac:dyDescent="0.25">
      <c r="A8" s="228"/>
      <c r="B8" s="213"/>
      <c r="C8" s="149" t="s">
        <v>131</v>
      </c>
      <c r="D8" s="148" t="s">
        <v>130</v>
      </c>
      <c r="E8" s="149" t="s">
        <v>132</v>
      </c>
      <c r="F8" s="148" t="s">
        <v>133</v>
      </c>
      <c r="G8" s="143"/>
      <c r="H8" s="230"/>
      <c r="I8" s="221"/>
      <c r="J8" s="223"/>
    </row>
    <row r="9" spans="1:10" ht="14.4" x14ac:dyDescent="0.2">
      <c r="A9" s="84" t="s">
        <v>135</v>
      </c>
      <c r="B9" s="94" t="s">
        <v>138</v>
      </c>
      <c r="C9" s="154">
        <v>4300</v>
      </c>
      <c r="D9" s="150">
        <v>500</v>
      </c>
      <c r="E9" s="158"/>
      <c r="F9" s="159"/>
      <c r="G9" s="161"/>
      <c r="H9" s="106" t="s">
        <v>43</v>
      </c>
      <c r="I9" s="33" t="str">
        <f>IF(H9="税込","不要","要")</f>
        <v>要</v>
      </c>
      <c r="J9" s="31">
        <f>(C9*D9)+(E9*F9)</f>
        <v>2150000</v>
      </c>
    </row>
    <row r="10" spans="1:10" ht="14.4" x14ac:dyDescent="0.2">
      <c r="A10" s="93" t="s">
        <v>47</v>
      </c>
      <c r="B10" s="94" t="s">
        <v>65</v>
      </c>
      <c r="C10" s="155">
        <v>1660</v>
      </c>
      <c r="D10" s="151">
        <v>200</v>
      </c>
      <c r="E10" s="155"/>
      <c r="F10" s="151"/>
      <c r="G10" s="162"/>
      <c r="H10" s="109" t="s">
        <v>134</v>
      </c>
      <c r="I10" s="33" t="str">
        <f>IF(H10="税込","不要","要")</f>
        <v>不要</v>
      </c>
      <c r="J10" s="31">
        <f t="shared" ref="J10:J23" si="0">(C10*D10)+(E10*F10)</f>
        <v>332000</v>
      </c>
    </row>
    <row r="11" spans="1:10" ht="14.4" x14ac:dyDescent="0.2">
      <c r="A11" s="107" t="s">
        <v>135</v>
      </c>
      <c r="B11" s="94" t="s">
        <v>139</v>
      </c>
      <c r="C11" s="155"/>
      <c r="D11" s="151"/>
      <c r="E11" s="155">
        <v>301340</v>
      </c>
      <c r="F11" s="151">
        <v>12</v>
      </c>
      <c r="G11" s="162"/>
      <c r="H11" s="109" t="s">
        <v>43</v>
      </c>
      <c r="I11" s="33" t="str">
        <f>IF(H11="税込","不要","要")</f>
        <v>要</v>
      </c>
      <c r="J11" s="31">
        <f t="shared" si="0"/>
        <v>3616080</v>
      </c>
    </row>
    <row r="12" spans="1:10" ht="14.4" x14ac:dyDescent="0.2">
      <c r="A12" s="93" t="s">
        <v>47</v>
      </c>
      <c r="B12" s="94" t="s">
        <v>66</v>
      </c>
      <c r="C12" s="155"/>
      <c r="D12" s="151"/>
      <c r="E12" s="155">
        <v>254980</v>
      </c>
      <c r="F12" s="151">
        <v>3</v>
      </c>
      <c r="G12" s="162"/>
      <c r="H12" s="109" t="s">
        <v>134</v>
      </c>
      <c r="I12" s="33" t="str">
        <f>IF(H12="税込","不要","要")</f>
        <v>不要</v>
      </c>
      <c r="J12" s="31">
        <f t="shared" si="0"/>
        <v>764940</v>
      </c>
    </row>
    <row r="13" spans="1:10" ht="14.4" x14ac:dyDescent="0.2">
      <c r="A13" s="93"/>
      <c r="B13" s="94"/>
      <c r="C13" s="155"/>
      <c r="D13" s="151"/>
      <c r="E13" s="155"/>
      <c r="F13" s="151"/>
      <c r="G13" s="162"/>
      <c r="H13" s="109"/>
      <c r="I13" s="33" t="str">
        <f t="shared" ref="I13:I23" si="1">IF(H13="税込","不要","要")</f>
        <v>要</v>
      </c>
      <c r="J13" s="31">
        <f t="shared" si="0"/>
        <v>0</v>
      </c>
    </row>
    <row r="14" spans="1:10" ht="14.4" x14ac:dyDescent="0.2">
      <c r="A14" s="93"/>
      <c r="B14" s="94"/>
      <c r="C14" s="155"/>
      <c r="D14" s="151"/>
      <c r="E14" s="155"/>
      <c r="F14" s="151"/>
      <c r="G14" s="162"/>
      <c r="H14" s="109"/>
      <c r="I14" s="33" t="str">
        <f t="shared" si="1"/>
        <v>要</v>
      </c>
      <c r="J14" s="31">
        <f t="shared" si="0"/>
        <v>0</v>
      </c>
    </row>
    <row r="15" spans="1:10" ht="14.4" x14ac:dyDescent="0.2">
      <c r="A15" s="93"/>
      <c r="B15" s="94"/>
      <c r="C15" s="155"/>
      <c r="D15" s="151"/>
      <c r="E15" s="155"/>
      <c r="F15" s="151"/>
      <c r="G15" s="162"/>
      <c r="H15" s="109"/>
      <c r="I15" s="33" t="str">
        <f t="shared" si="1"/>
        <v>要</v>
      </c>
      <c r="J15" s="31">
        <f t="shared" si="0"/>
        <v>0</v>
      </c>
    </row>
    <row r="16" spans="1:10" ht="14.4" x14ac:dyDescent="0.2">
      <c r="A16" s="93"/>
      <c r="B16" s="94"/>
      <c r="C16" s="155"/>
      <c r="D16" s="151"/>
      <c r="E16" s="155"/>
      <c r="F16" s="151"/>
      <c r="G16" s="162"/>
      <c r="H16" s="109"/>
      <c r="I16" s="33" t="str">
        <f t="shared" si="1"/>
        <v>要</v>
      </c>
      <c r="J16" s="31">
        <f t="shared" si="0"/>
        <v>0</v>
      </c>
    </row>
    <row r="17" spans="1:10" ht="14.4" x14ac:dyDescent="0.2">
      <c r="A17" s="110"/>
      <c r="B17" s="56"/>
      <c r="C17" s="156"/>
      <c r="D17" s="152"/>
      <c r="E17" s="156"/>
      <c r="F17" s="152"/>
      <c r="G17" s="163"/>
      <c r="H17" s="112"/>
      <c r="I17" s="33" t="str">
        <f t="shared" si="1"/>
        <v>要</v>
      </c>
      <c r="J17" s="31">
        <f t="shared" si="0"/>
        <v>0</v>
      </c>
    </row>
    <row r="18" spans="1:10" ht="14.4" x14ac:dyDescent="0.2">
      <c r="A18" s="110"/>
      <c r="B18" s="56"/>
      <c r="C18" s="156"/>
      <c r="D18" s="152"/>
      <c r="E18" s="156"/>
      <c r="F18" s="152"/>
      <c r="G18" s="163"/>
      <c r="H18" s="112"/>
      <c r="I18" s="33" t="str">
        <f t="shared" si="1"/>
        <v>要</v>
      </c>
      <c r="J18" s="31">
        <f t="shared" si="0"/>
        <v>0</v>
      </c>
    </row>
    <row r="19" spans="1:10" ht="14.4" x14ac:dyDescent="0.2">
      <c r="A19" s="110"/>
      <c r="B19" s="56"/>
      <c r="C19" s="156"/>
      <c r="D19" s="152"/>
      <c r="E19" s="156"/>
      <c r="F19" s="152"/>
      <c r="G19" s="163"/>
      <c r="H19" s="112"/>
      <c r="I19" s="33" t="str">
        <f t="shared" si="1"/>
        <v>要</v>
      </c>
      <c r="J19" s="31">
        <f t="shared" si="0"/>
        <v>0</v>
      </c>
    </row>
    <row r="20" spans="1:10" ht="14.4" x14ac:dyDescent="0.2">
      <c r="A20" s="110"/>
      <c r="B20" s="56"/>
      <c r="C20" s="156"/>
      <c r="D20" s="152"/>
      <c r="E20" s="156"/>
      <c r="F20" s="152"/>
      <c r="G20" s="163"/>
      <c r="H20" s="112"/>
      <c r="I20" s="33" t="str">
        <f t="shared" si="1"/>
        <v>要</v>
      </c>
      <c r="J20" s="31">
        <f t="shared" si="0"/>
        <v>0</v>
      </c>
    </row>
    <row r="21" spans="1:10" ht="14.4" x14ac:dyDescent="0.2">
      <c r="A21" s="110"/>
      <c r="B21" s="56"/>
      <c r="C21" s="156"/>
      <c r="D21" s="152"/>
      <c r="E21" s="156"/>
      <c r="F21" s="152"/>
      <c r="G21" s="163"/>
      <c r="H21" s="112"/>
      <c r="I21" s="33" t="str">
        <f t="shared" si="1"/>
        <v>要</v>
      </c>
      <c r="J21" s="31">
        <f t="shared" si="0"/>
        <v>0</v>
      </c>
    </row>
    <row r="22" spans="1:10" ht="14.4" x14ac:dyDescent="0.2">
      <c r="A22" s="110"/>
      <c r="B22" s="56"/>
      <c r="C22" s="156"/>
      <c r="D22" s="152"/>
      <c r="E22" s="156"/>
      <c r="F22" s="152"/>
      <c r="G22" s="163"/>
      <c r="H22" s="112"/>
      <c r="I22" s="36" t="str">
        <f t="shared" si="1"/>
        <v>要</v>
      </c>
      <c r="J22" s="31">
        <f t="shared" si="0"/>
        <v>0</v>
      </c>
    </row>
    <row r="23" spans="1:10" ht="15" thickBot="1" x14ac:dyDescent="0.25">
      <c r="A23" s="113"/>
      <c r="B23" s="62"/>
      <c r="C23" s="157"/>
      <c r="D23" s="153"/>
      <c r="E23" s="157"/>
      <c r="F23" s="160"/>
      <c r="G23" s="164"/>
      <c r="H23" s="115"/>
      <c r="I23" s="36" t="str">
        <f t="shared" si="1"/>
        <v>要</v>
      </c>
      <c r="J23" s="31">
        <f t="shared" si="0"/>
        <v>0</v>
      </c>
    </row>
    <row r="24" spans="1:10" ht="15" thickBot="1" x14ac:dyDescent="0.25">
      <c r="A24" s="184" t="s">
        <v>1</v>
      </c>
      <c r="B24" s="185"/>
      <c r="C24" s="185"/>
      <c r="D24" s="185"/>
      <c r="E24" s="185"/>
      <c r="F24" s="185"/>
      <c r="G24" s="185"/>
      <c r="H24" s="185"/>
      <c r="I24" s="186"/>
      <c r="J24" s="16">
        <f>SUM(J9:J23)</f>
        <v>6863020</v>
      </c>
    </row>
    <row r="25" spans="1:10" ht="14.4" x14ac:dyDescent="0.2">
      <c r="A25" s="13"/>
      <c r="B25" s="13"/>
      <c r="C25" s="13"/>
      <c r="D25" s="13"/>
      <c r="E25" s="13"/>
      <c r="F25" s="13"/>
      <c r="G25" s="12"/>
      <c r="H25" s="146"/>
      <c r="I25" s="147" t="s">
        <v>68</v>
      </c>
      <c r="J25" s="11">
        <f>SUMIF(I9:I23,"要",J9:J23)</f>
        <v>5766080</v>
      </c>
    </row>
  </sheetData>
  <protectedRanges>
    <protectedRange sqref="H9:H23" name="範囲2_1"/>
    <protectedRange sqref="A9:D23" name="範囲1_1"/>
  </protectedRanges>
  <mergeCells count="8">
    <mergeCell ref="H1:I1"/>
    <mergeCell ref="J7:J8"/>
    <mergeCell ref="A24:I24"/>
    <mergeCell ref="A7:A8"/>
    <mergeCell ref="B7:B8"/>
    <mergeCell ref="C7:G7"/>
    <mergeCell ref="H7:H8"/>
    <mergeCell ref="I7:I8"/>
  </mergeCells>
  <phoneticPr fontId="9"/>
  <dataValidations count="2">
    <dataValidation type="list" allowBlank="1" showInputMessage="1" showErrorMessage="1" sqref="H9:H23" xr:uid="{5967A0E4-A1C5-4C8C-A0D4-19B3BAF4BB05}">
      <formula1>"直雇用,税込"</formula1>
    </dataValidation>
    <dataValidation type="list" allowBlank="1" showInputMessage="1" showErrorMessage="1" sqref="I9:I22" xr:uid="{E1BED51D-B72D-4495-A2EF-013901B7E6EF}">
      <formula1>"要,不要"</formula1>
    </dataValidation>
  </dataValidation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7EC7-9491-4F02-BE00-7BD3AA3324E6}">
  <dimension ref="A1:G26"/>
  <sheetViews>
    <sheetView view="pageBreakPreview" zoomScaleNormal="100" zoomScaleSheetLayoutView="100" workbookViewId="0">
      <selection activeCell="A3" sqref="A3"/>
    </sheetView>
  </sheetViews>
  <sheetFormatPr defaultRowHeight="13.2" x14ac:dyDescent="0.2"/>
  <cols>
    <col min="1" max="1" width="17.44140625" customWidth="1"/>
    <col min="2" max="2" width="46.44140625" customWidth="1"/>
    <col min="5" max="5" width="14.21875" customWidth="1"/>
    <col min="7" max="7" width="14.88671875" customWidth="1"/>
  </cols>
  <sheetData>
    <row r="1" spans="1:7" x14ac:dyDescent="0.2">
      <c r="A1" s="174" t="s">
        <v>137</v>
      </c>
      <c r="B1" s="174"/>
      <c r="C1" s="174"/>
      <c r="D1" s="174"/>
      <c r="E1" s="231" t="s">
        <v>153</v>
      </c>
      <c r="F1" s="231"/>
      <c r="G1">
        <f>設備備品費!H1</f>
        <v>0</v>
      </c>
    </row>
    <row r="2" spans="1:7" x14ac:dyDescent="0.2">
      <c r="A2" s="174" t="s">
        <v>136</v>
      </c>
      <c r="B2" s="174"/>
      <c r="C2" s="174"/>
      <c r="D2" s="174"/>
      <c r="E2" s="174"/>
      <c r="F2" s="174"/>
      <c r="G2" s="174"/>
    </row>
    <row r="3" spans="1:7" x14ac:dyDescent="0.2">
      <c r="A3" s="180" t="s">
        <v>156</v>
      </c>
      <c r="B3" s="174"/>
      <c r="C3" s="174"/>
      <c r="D3" s="174"/>
      <c r="E3" s="174"/>
      <c r="F3" s="174"/>
      <c r="G3" s="174"/>
    </row>
    <row r="5" spans="1:7" ht="14.4" x14ac:dyDescent="0.2">
      <c r="A5" s="22" t="s">
        <v>100</v>
      </c>
      <c r="B5" s="22"/>
      <c r="C5" s="22"/>
      <c r="D5" s="22"/>
      <c r="E5" s="22"/>
      <c r="F5" s="22"/>
      <c r="G5" s="22"/>
    </row>
    <row r="6" spans="1:7" ht="15" thickBot="1" x14ac:dyDescent="0.25">
      <c r="A6" s="22" t="s">
        <v>10</v>
      </c>
      <c r="B6" s="22"/>
      <c r="C6" s="22"/>
      <c r="D6" s="22"/>
      <c r="E6" s="22"/>
      <c r="F6" s="22"/>
      <c r="G6" s="2" t="s">
        <v>30</v>
      </c>
    </row>
    <row r="7" spans="1:7" ht="14.4" x14ac:dyDescent="0.2">
      <c r="A7" s="232" t="s">
        <v>3</v>
      </c>
      <c r="B7" s="212" t="s">
        <v>13</v>
      </c>
      <c r="C7" s="193" t="s">
        <v>49</v>
      </c>
      <c r="D7" s="193"/>
      <c r="E7" s="229" t="s">
        <v>98</v>
      </c>
      <c r="F7" s="220" t="s">
        <v>48</v>
      </c>
      <c r="G7" s="222" t="s">
        <v>0</v>
      </c>
    </row>
    <row r="8" spans="1:7" ht="15" thickBot="1" x14ac:dyDescent="0.25">
      <c r="A8" s="228"/>
      <c r="B8" s="213"/>
      <c r="C8" s="169" t="s">
        <v>38</v>
      </c>
      <c r="D8" s="169" t="s">
        <v>41</v>
      </c>
      <c r="E8" s="233"/>
      <c r="F8" s="221"/>
      <c r="G8" s="223"/>
    </row>
    <row r="9" spans="1:7" ht="14.4" x14ac:dyDescent="0.2">
      <c r="A9" s="85" t="s">
        <v>138</v>
      </c>
      <c r="B9" s="66" t="s">
        <v>144</v>
      </c>
      <c r="C9" s="66">
        <v>2500</v>
      </c>
      <c r="D9" s="66">
        <v>2</v>
      </c>
      <c r="E9" s="133" t="s">
        <v>96</v>
      </c>
      <c r="F9" s="34" t="str">
        <f>IF(E9="課税対象外","要","不要")</f>
        <v>要</v>
      </c>
      <c r="G9" s="31">
        <f>ROUNDDOWN(C9*D9,0)</f>
        <v>5000</v>
      </c>
    </row>
    <row r="10" spans="1:7" ht="14.4" x14ac:dyDescent="0.2">
      <c r="A10" s="94" t="s">
        <v>139</v>
      </c>
      <c r="B10" s="141" t="s">
        <v>87</v>
      </c>
      <c r="C10" s="141">
        <v>12000</v>
      </c>
      <c r="D10" s="141">
        <v>1</v>
      </c>
      <c r="E10" s="119" t="s">
        <v>95</v>
      </c>
      <c r="F10" s="35" t="str">
        <f t="shared" ref="F10:F24" si="0">IF(E10="課税対象外","要","不要")</f>
        <v>不要</v>
      </c>
      <c r="G10" s="31">
        <f t="shared" ref="G10:G24" si="1">ROUNDDOWN(C10*D10,0)</f>
        <v>12000</v>
      </c>
    </row>
    <row r="11" spans="1:7" ht="14.4" x14ac:dyDescent="0.2">
      <c r="A11" s="51"/>
      <c r="B11" s="116"/>
      <c r="C11" s="116"/>
      <c r="D11" s="116"/>
      <c r="E11" s="119"/>
      <c r="F11" s="131" t="str">
        <f t="shared" si="0"/>
        <v>不要</v>
      </c>
      <c r="G11" s="31">
        <f t="shared" si="1"/>
        <v>0</v>
      </c>
    </row>
    <row r="12" spans="1:7" ht="14.4" x14ac:dyDescent="0.2">
      <c r="A12" s="51"/>
      <c r="B12" s="116"/>
      <c r="C12" s="116"/>
      <c r="D12" s="116"/>
      <c r="E12" s="119"/>
      <c r="F12" s="131" t="str">
        <f t="shared" si="0"/>
        <v>不要</v>
      </c>
      <c r="G12" s="31">
        <f t="shared" si="1"/>
        <v>0</v>
      </c>
    </row>
    <row r="13" spans="1:7" ht="14.4" x14ac:dyDescent="0.2">
      <c r="A13" s="51"/>
      <c r="B13" s="116"/>
      <c r="C13" s="116"/>
      <c r="D13" s="116"/>
      <c r="E13" s="119"/>
      <c r="F13" s="131" t="str">
        <f t="shared" si="0"/>
        <v>不要</v>
      </c>
      <c r="G13" s="31">
        <f t="shared" si="1"/>
        <v>0</v>
      </c>
    </row>
    <row r="14" spans="1:7" ht="14.4" x14ac:dyDescent="0.2">
      <c r="A14" s="51"/>
      <c r="B14" s="116"/>
      <c r="C14" s="116"/>
      <c r="D14" s="116"/>
      <c r="E14" s="119"/>
      <c r="F14" s="131" t="str">
        <f t="shared" si="0"/>
        <v>不要</v>
      </c>
      <c r="G14" s="31">
        <f t="shared" si="1"/>
        <v>0</v>
      </c>
    </row>
    <row r="15" spans="1:7" ht="14.4" x14ac:dyDescent="0.2">
      <c r="A15" s="51"/>
      <c r="B15" s="116"/>
      <c r="C15" s="116"/>
      <c r="D15" s="116"/>
      <c r="E15" s="119"/>
      <c r="F15" s="131" t="str">
        <f t="shared" si="0"/>
        <v>不要</v>
      </c>
      <c r="G15" s="31">
        <f t="shared" si="1"/>
        <v>0</v>
      </c>
    </row>
    <row r="16" spans="1:7" ht="14.4" x14ac:dyDescent="0.2">
      <c r="A16" s="51"/>
      <c r="B16" s="116"/>
      <c r="C16" s="116"/>
      <c r="D16" s="116"/>
      <c r="E16" s="119"/>
      <c r="F16" s="131" t="str">
        <f t="shared" si="0"/>
        <v>不要</v>
      </c>
      <c r="G16" s="31">
        <f t="shared" si="1"/>
        <v>0</v>
      </c>
    </row>
    <row r="17" spans="1:7" ht="14.4" x14ac:dyDescent="0.2">
      <c r="A17" s="51"/>
      <c r="B17" s="116"/>
      <c r="C17" s="116"/>
      <c r="D17" s="116"/>
      <c r="E17" s="119"/>
      <c r="F17" s="131" t="str">
        <f t="shared" si="0"/>
        <v>不要</v>
      </c>
      <c r="G17" s="31">
        <f t="shared" si="1"/>
        <v>0</v>
      </c>
    </row>
    <row r="18" spans="1:7" ht="14.4" x14ac:dyDescent="0.2">
      <c r="A18" s="51"/>
      <c r="B18" s="116"/>
      <c r="C18" s="116"/>
      <c r="D18" s="116"/>
      <c r="E18" s="119"/>
      <c r="F18" s="131" t="str">
        <f t="shared" si="0"/>
        <v>不要</v>
      </c>
      <c r="G18" s="31">
        <f t="shared" si="1"/>
        <v>0</v>
      </c>
    </row>
    <row r="19" spans="1:7" ht="14.4" x14ac:dyDescent="0.2">
      <c r="A19" s="51"/>
      <c r="B19" s="116"/>
      <c r="C19" s="116"/>
      <c r="D19" s="116"/>
      <c r="E19" s="119"/>
      <c r="F19" s="131" t="str">
        <f t="shared" si="0"/>
        <v>不要</v>
      </c>
      <c r="G19" s="31">
        <f t="shared" si="1"/>
        <v>0</v>
      </c>
    </row>
    <row r="20" spans="1:7" ht="14.4" x14ac:dyDescent="0.2">
      <c r="A20" s="51"/>
      <c r="B20" s="116"/>
      <c r="C20" s="116"/>
      <c r="D20" s="116"/>
      <c r="E20" s="119"/>
      <c r="F20" s="131" t="str">
        <f t="shared" si="0"/>
        <v>不要</v>
      </c>
      <c r="G20" s="31">
        <f t="shared" si="1"/>
        <v>0</v>
      </c>
    </row>
    <row r="21" spans="1:7" ht="14.4" x14ac:dyDescent="0.2">
      <c r="A21" s="51"/>
      <c r="B21" s="116"/>
      <c r="C21" s="116"/>
      <c r="D21" s="116"/>
      <c r="E21" s="119"/>
      <c r="F21" s="131" t="str">
        <f t="shared" si="0"/>
        <v>不要</v>
      </c>
      <c r="G21" s="31">
        <f t="shared" si="1"/>
        <v>0</v>
      </c>
    </row>
    <row r="22" spans="1:7" ht="14.4" x14ac:dyDescent="0.2">
      <c r="A22" s="51"/>
      <c r="B22" s="116"/>
      <c r="C22" s="116"/>
      <c r="D22" s="116"/>
      <c r="E22" s="119"/>
      <c r="F22" s="131" t="str">
        <f t="shared" si="0"/>
        <v>不要</v>
      </c>
      <c r="G22" s="31">
        <f t="shared" si="1"/>
        <v>0</v>
      </c>
    </row>
    <row r="23" spans="1:7" ht="14.4" x14ac:dyDescent="0.2">
      <c r="A23" s="51"/>
      <c r="B23" s="116"/>
      <c r="C23" s="116"/>
      <c r="D23" s="116"/>
      <c r="E23" s="119"/>
      <c r="F23" s="131" t="str">
        <f t="shared" si="0"/>
        <v>不要</v>
      </c>
      <c r="G23" s="31">
        <f t="shared" si="1"/>
        <v>0</v>
      </c>
    </row>
    <row r="24" spans="1:7" ht="15" thickBot="1" x14ac:dyDescent="0.25">
      <c r="A24" s="117"/>
      <c r="B24" s="118"/>
      <c r="C24" s="118"/>
      <c r="D24" s="118"/>
      <c r="E24" s="134"/>
      <c r="F24" s="132" t="str">
        <f t="shared" si="0"/>
        <v>不要</v>
      </c>
      <c r="G24" s="31">
        <f t="shared" si="1"/>
        <v>0</v>
      </c>
    </row>
    <row r="25" spans="1:7" ht="15" thickBot="1" x14ac:dyDescent="0.25">
      <c r="A25" s="184" t="s">
        <v>1</v>
      </c>
      <c r="B25" s="185"/>
      <c r="C25" s="167"/>
      <c r="D25" s="167"/>
      <c r="E25" s="167"/>
      <c r="F25" s="167"/>
      <c r="G25" s="7">
        <f>SUM(G9:G24)</f>
        <v>17000</v>
      </c>
    </row>
    <row r="26" spans="1:7" ht="14.4" x14ac:dyDescent="0.2">
      <c r="A26" s="13"/>
      <c r="B26" s="13"/>
      <c r="C26" s="13"/>
      <c r="D26" s="13"/>
      <c r="E26" s="13"/>
      <c r="F26" s="24" t="s">
        <v>68</v>
      </c>
      <c r="G26" s="11">
        <f>SUMIF(F9:F24,"要",G9:G24)</f>
        <v>5000</v>
      </c>
    </row>
  </sheetData>
  <mergeCells count="8">
    <mergeCell ref="E1:F1"/>
    <mergeCell ref="F7:F8"/>
    <mergeCell ref="G7:G8"/>
    <mergeCell ref="A25:B25"/>
    <mergeCell ref="A7:A8"/>
    <mergeCell ref="B7:B8"/>
    <mergeCell ref="C7:D7"/>
    <mergeCell ref="E7:E8"/>
  </mergeCells>
  <phoneticPr fontId="9"/>
  <dataValidations count="2">
    <dataValidation type="list" allowBlank="1" showInputMessage="1" showErrorMessage="1" sqref="F9:F24" xr:uid="{CDA093E2-9974-4DD3-B801-7D0F0E88173D}">
      <formula1>"要,不要"</formula1>
    </dataValidation>
    <dataValidation type="list" allowBlank="1" showInputMessage="1" showErrorMessage="1" sqref="E9:E24" xr:uid="{87E7A802-3C1B-480D-ABF2-02A8949CEF7E}">
      <formula1>"税込（課税）,課税対象外"</formula1>
    </dataValidation>
  </dataValidations>
  <pageMargins left="0.7" right="0.7" top="0.75" bottom="0.75" header="0.3" footer="0.3"/>
  <pageSetup paperSize="9" scale="74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26C7-6409-4A61-8F9E-29BD64501B49}">
  <dimension ref="A1:H30"/>
  <sheetViews>
    <sheetView view="pageBreakPreview" zoomScaleNormal="100" zoomScaleSheetLayoutView="100" workbookViewId="0">
      <selection activeCell="A3" sqref="A3"/>
    </sheetView>
  </sheetViews>
  <sheetFormatPr defaultRowHeight="13.2" x14ac:dyDescent="0.2"/>
  <cols>
    <col min="1" max="1" width="27.33203125" customWidth="1"/>
    <col min="2" max="2" width="39" customWidth="1"/>
    <col min="3" max="3" width="15.109375" customWidth="1"/>
    <col min="6" max="6" width="13.109375" customWidth="1"/>
    <col min="8" max="8" width="14.88671875" customWidth="1"/>
  </cols>
  <sheetData>
    <row r="1" spans="1:8" x14ac:dyDescent="0.2">
      <c r="A1" s="174" t="s">
        <v>137</v>
      </c>
      <c r="B1" s="174"/>
      <c r="C1" s="174"/>
      <c r="D1" s="174"/>
      <c r="E1" s="198" t="s">
        <v>153</v>
      </c>
      <c r="F1" s="198"/>
      <c r="G1">
        <f>設備備品費!H1</f>
        <v>0</v>
      </c>
    </row>
    <row r="2" spans="1:8" x14ac:dyDescent="0.2">
      <c r="A2" s="174" t="s">
        <v>136</v>
      </c>
      <c r="B2" s="174"/>
      <c r="C2" s="174"/>
      <c r="D2" s="174"/>
      <c r="E2" s="174"/>
      <c r="F2" s="174"/>
      <c r="G2" s="174"/>
    </row>
    <row r="3" spans="1:8" x14ac:dyDescent="0.2">
      <c r="A3" s="180" t="s">
        <v>156</v>
      </c>
      <c r="B3" s="174"/>
      <c r="C3" s="174"/>
      <c r="D3" s="174"/>
      <c r="E3" s="174"/>
      <c r="F3" s="174"/>
      <c r="G3" s="174"/>
    </row>
    <row r="5" spans="1:8" ht="14.4" x14ac:dyDescent="0.2">
      <c r="A5" s="22" t="s">
        <v>101</v>
      </c>
      <c r="B5" s="22"/>
      <c r="C5" s="22"/>
      <c r="D5" s="22"/>
      <c r="E5" s="27"/>
      <c r="F5" s="22"/>
      <c r="G5" s="22"/>
      <c r="H5" s="1"/>
    </row>
    <row r="6" spans="1:8" ht="15" thickBot="1" x14ac:dyDescent="0.25">
      <c r="A6" s="22" t="s">
        <v>16</v>
      </c>
      <c r="B6" s="22"/>
      <c r="C6" s="22"/>
      <c r="D6" s="22"/>
      <c r="E6" s="27"/>
      <c r="F6" s="22"/>
      <c r="G6" s="22"/>
      <c r="H6" s="2" t="s">
        <v>30</v>
      </c>
    </row>
    <row r="7" spans="1:8" ht="14.4" x14ac:dyDescent="0.2">
      <c r="A7" s="232" t="s">
        <v>2</v>
      </c>
      <c r="B7" s="212" t="s">
        <v>18</v>
      </c>
      <c r="C7" s="193" t="s">
        <v>40</v>
      </c>
      <c r="D7" s="193"/>
      <c r="E7" s="193"/>
      <c r="F7" s="193" t="s">
        <v>97</v>
      </c>
      <c r="G7" s="220" t="s">
        <v>48</v>
      </c>
      <c r="H7" s="222" t="s">
        <v>0</v>
      </c>
    </row>
    <row r="8" spans="1:8" ht="15" thickBot="1" x14ac:dyDescent="0.25">
      <c r="A8" s="228"/>
      <c r="B8" s="213"/>
      <c r="C8" s="169" t="s">
        <v>38</v>
      </c>
      <c r="D8" s="169" t="s">
        <v>39</v>
      </c>
      <c r="E8" s="168" t="s">
        <v>50</v>
      </c>
      <c r="F8" s="211"/>
      <c r="G8" s="221"/>
      <c r="H8" s="223"/>
    </row>
    <row r="9" spans="1:8" ht="14.4" x14ac:dyDescent="0.2">
      <c r="A9" s="43" t="s">
        <v>145</v>
      </c>
      <c r="B9" s="119" t="s">
        <v>146</v>
      </c>
      <c r="C9" s="65">
        <v>1500000</v>
      </c>
      <c r="D9" s="120">
        <v>1</v>
      </c>
      <c r="E9" s="48" t="s">
        <v>67</v>
      </c>
      <c r="F9" s="49" t="s">
        <v>95</v>
      </c>
      <c r="G9" s="32" t="str">
        <f>IF(F9="課税対象外","要","不要")</f>
        <v>不要</v>
      </c>
      <c r="H9" s="31">
        <f>ROUNDDOWN(C9*D9,0)</f>
        <v>1500000</v>
      </c>
    </row>
    <row r="10" spans="1:8" ht="14.4" x14ac:dyDescent="0.2">
      <c r="A10" s="43" t="s">
        <v>79</v>
      </c>
      <c r="B10" s="44" t="s">
        <v>80</v>
      </c>
      <c r="C10" s="108">
        <v>500000</v>
      </c>
      <c r="D10" s="120">
        <v>2</v>
      </c>
      <c r="E10" s="48" t="s">
        <v>72</v>
      </c>
      <c r="F10" s="49" t="s">
        <v>96</v>
      </c>
      <c r="G10" s="32" t="str">
        <f t="shared" ref="G10:G28" si="0">IF(F10="課税対象外","要","不要")</f>
        <v>要</v>
      </c>
      <c r="H10" s="31">
        <f t="shared" ref="H10:H28" si="1">ROUNDDOWN(C10*D10,0)</f>
        <v>1000000</v>
      </c>
    </row>
    <row r="11" spans="1:8" ht="14.4" x14ac:dyDescent="0.2">
      <c r="A11" s="43"/>
      <c r="B11" s="44"/>
      <c r="C11" s="108"/>
      <c r="D11" s="120"/>
      <c r="E11" s="121"/>
      <c r="F11" s="56"/>
      <c r="G11" s="33" t="str">
        <f t="shared" si="0"/>
        <v>不要</v>
      </c>
      <c r="H11" s="31">
        <f t="shared" si="1"/>
        <v>0</v>
      </c>
    </row>
    <row r="12" spans="1:8" ht="14.4" x14ac:dyDescent="0.2">
      <c r="A12" s="43"/>
      <c r="B12" s="44"/>
      <c r="C12" s="108"/>
      <c r="D12" s="120"/>
      <c r="E12" s="121"/>
      <c r="F12" s="56"/>
      <c r="G12" s="33" t="str">
        <f t="shared" si="0"/>
        <v>不要</v>
      </c>
      <c r="H12" s="31">
        <f t="shared" si="1"/>
        <v>0</v>
      </c>
    </row>
    <row r="13" spans="1:8" ht="14.4" x14ac:dyDescent="0.2">
      <c r="A13" s="43"/>
      <c r="B13" s="44"/>
      <c r="C13" s="108"/>
      <c r="D13" s="120"/>
      <c r="E13" s="121"/>
      <c r="F13" s="56"/>
      <c r="G13" s="33" t="str">
        <f t="shared" si="0"/>
        <v>不要</v>
      </c>
      <c r="H13" s="31">
        <f t="shared" si="1"/>
        <v>0</v>
      </c>
    </row>
    <row r="14" spans="1:8" ht="14.4" x14ac:dyDescent="0.2">
      <c r="A14" s="43"/>
      <c r="B14" s="44"/>
      <c r="C14" s="108"/>
      <c r="D14" s="120"/>
      <c r="E14" s="121"/>
      <c r="F14" s="56"/>
      <c r="G14" s="33" t="str">
        <f t="shared" si="0"/>
        <v>不要</v>
      </c>
      <c r="H14" s="31">
        <f t="shared" si="1"/>
        <v>0</v>
      </c>
    </row>
    <row r="15" spans="1:8" ht="14.4" x14ac:dyDescent="0.2">
      <c r="A15" s="51"/>
      <c r="B15" s="122"/>
      <c r="C15" s="108"/>
      <c r="D15" s="120"/>
      <c r="E15" s="121"/>
      <c r="F15" s="56"/>
      <c r="G15" s="33" t="str">
        <f t="shared" si="0"/>
        <v>不要</v>
      </c>
      <c r="H15" s="31">
        <f t="shared" si="1"/>
        <v>0</v>
      </c>
    </row>
    <row r="16" spans="1:8" ht="14.4" x14ac:dyDescent="0.2">
      <c r="A16" s="51"/>
      <c r="B16" s="122"/>
      <c r="C16" s="108"/>
      <c r="D16" s="120"/>
      <c r="E16" s="121"/>
      <c r="F16" s="56"/>
      <c r="G16" s="33" t="str">
        <f t="shared" si="0"/>
        <v>不要</v>
      </c>
      <c r="H16" s="31">
        <f t="shared" si="1"/>
        <v>0</v>
      </c>
    </row>
    <row r="17" spans="1:8" ht="14.4" x14ac:dyDescent="0.2">
      <c r="A17" s="51"/>
      <c r="B17" s="122"/>
      <c r="C17" s="108"/>
      <c r="D17" s="120"/>
      <c r="E17" s="121"/>
      <c r="F17" s="56"/>
      <c r="G17" s="33" t="str">
        <f t="shared" si="0"/>
        <v>不要</v>
      </c>
      <c r="H17" s="31">
        <f t="shared" si="1"/>
        <v>0</v>
      </c>
    </row>
    <row r="18" spans="1:8" ht="14.4" x14ac:dyDescent="0.2">
      <c r="A18" s="51"/>
      <c r="B18" s="122"/>
      <c r="C18" s="108"/>
      <c r="D18" s="120"/>
      <c r="E18" s="121"/>
      <c r="F18" s="56"/>
      <c r="G18" s="33" t="str">
        <f t="shared" si="0"/>
        <v>不要</v>
      </c>
      <c r="H18" s="31">
        <f t="shared" si="1"/>
        <v>0</v>
      </c>
    </row>
    <row r="19" spans="1:8" ht="14.4" x14ac:dyDescent="0.2">
      <c r="A19" s="43"/>
      <c r="B19" s="44"/>
      <c r="C19" s="108"/>
      <c r="D19" s="120"/>
      <c r="E19" s="121"/>
      <c r="F19" s="56"/>
      <c r="G19" s="33" t="str">
        <f t="shared" si="0"/>
        <v>不要</v>
      </c>
      <c r="H19" s="31">
        <f t="shared" si="1"/>
        <v>0</v>
      </c>
    </row>
    <row r="20" spans="1:8" ht="14.4" x14ac:dyDescent="0.2">
      <c r="A20" s="43"/>
      <c r="B20" s="44"/>
      <c r="C20" s="108"/>
      <c r="D20" s="120"/>
      <c r="E20" s="121"/>
      <c r="F20" s="56"/>
      <c r="G20" s="33" t="str">
        <f t="shared" si="0"/>
        <v>不要</v>
      </c>
      <c r="H20" s="31">
        <f t="shared" si="1"/>
        <v>0</v>
      </c>
    </row>
    <row r="21" spans="1:8" ht="14.4" x14ac:dyDescent="0.2">
      <c r="A21" s="43"/>
      <c r="B21" s="44"/>
      <c r="C21" s="108"/>
      <c r="D21" s="120"/>
      <c r="E21" s="121"/>
      <c r="F21" s="56"/>
      <c r="G21" s="33" t="str">
        <f t="shared" si="0"/>
        <v>不要</v>
      </c>
      <c r="H21" s="31">
        <f t="shared" si="1"/>
        <v>0</v>
      </c>
    </row>
    <row r="22" spans="1:8" ht="14.4" x14ac:dyDescent="0.2">
      <c r="A22" s="43"/>
      <c r="B22" s="44"/>
      <c r="C22" s="108"/>
      <c r="D22" s="120"/>
      <c r="E22" s="121"/>
      <c r="F22" s="56"/>
      <c r="G22" s="33" t="str">
        <f t="shared" si="0"/>
        <v>不要</v>
      </c>
      <c r="H22" s="31">
        <f t="shared" si="1"/>
        <v>0</v>
      </c>
    </row>
    <row r="23" spans="1:8" ht="14.4" x14ac:dyDescent="0.2">
      <c r="A23" s="43"/>
      <c r="B23" s="44"/>
      <c r="C23" s="108"/>
      <c r="D23" s="120"/>
      <c r="E23" s="121"/>
      <c r="F23" s="56"/>
      <c r="G23" s="33" t="str">
        <f t="shared" si="0"/>
        <v>不要</v>
      </c>
      <c r="H23" s="31">
        <f t="shared" si="1"/>
        <v>0</v>
      </c>
    </row>
    <row r="24" spans="1:8" ht="14.4" x14ac:dyDescent="0.2">
      <c r="A24" s="51"/>
      <c r="B24" s="122"/>
      <c r="C24" s="108"/>
      <c r="D24" s="120"/>
      <c r="E24" s="121"/>
      <c r="F24" s="56"/>
      <c r="G24" s="33" t="str">
        <f t="shared" si="0"/>
        <v>不要</v>
      </c>
      <c r="H24" s="31">
        <f t="shared" si="1"/>
        <v>0</v>
      </c>
    </row>
    <row r="25" spans="1:8" ht="14.4" x14ac:dyDescent="0.2">
      <c r="A25" s="51"/>
      <c r="B25" s="122"/>
      <c r="C25" s="108"/>
      <c r="D25" s="120"/>
      <c r="E25" s="121"/>
      <c r="F25" s="56"/>
      <c r="G25" s="33" t="str">
        <f t="shared" si="0"/>
        <v>不要</v>
      </c>
      <c r="H25" s="31">
        <f t="shared" si="1"/>
        <v>0</v>
      </c>
    </row>
    <row r="26" spans="1:8" ht="14.4" x14ac:dyDescent="0.2">
      <c r="A26" s="51"/>
      <c r="B26" s="122"/>
      <c r="C26" s="108"/>
      <c r="D26" s="120"/>
      <c r="E26" s="121"/>
      <c r="F26" s="56"/>
      <c r="G26" s="33" t="str">
        <f t="shared" si="0"/>
        <v>不要</v>
      </c>
      <c r="H26" s="31">
        <f t="shared" si="1"/>
        <v>0</v>
      </c>
    </row>
    <row r="27" spans="1:8" ht="14.4" x14ac:dyDescent="0.2">
      <c r="A27" s="51"/>
      <c r="B27" s="122"/>
      <c r="C27" s="108"/>
      <c r="D27" s="120"/>
      <c r="E27" s="121"/>
      <c r="F27" s="56"/>
      <c r="G27" s="33" t="str">
        <f t="shared" si="0"/>
        <v>不要</v>
      </c>
      <c r="H27" s="31">
        <f t="shared" si="1"/>
        <v>0</v>
      </c>
    </row>
    <row r="28" spans="1:8" ht="15" thickBot="1" x14ac:dyDescent="0.25">
      <c r="A28" s="58"/>
      <c r="B28" s="123"/>
      <c r="C28" s="108"/>
      <c r="D28" s="120"/>
      <c r="E28" s="121"/>
      <c r="F28" s="56"/>
      <c r="G28" s="33" t="str">
        <f t="shared" si="0"/>
        <v>不要</v>
      </c>
      <c r="H28" s="31">
        <f t="shared" si="1"/>
        <v>0</v>
      </c>
    </row>
    <row r="29" spans="1:8" ht="15" thickBot="1" x14ac:dyDescent="0.25">
      <c r="A29" s="234" t="s">
        <v>1</v>
      </c>
      <c r="B29" s="235"/>
      <c r="C29" s="235"/>
      <c r="D29" s="235"/>
      <c r="E29" s="235"/>
      <c r="F29" s="167"/>
      <c r="G29" s="167"/>
      <c r="H29" s="10">
        <f>SUM(H8:H28)</f>
        <v>2500000</v>
      </c>
    </row>
    <row r="30" spans="1:8" ht="14.4" x14ac:dyDescent="0.2">
      <c r="A30" s="13"/>
      <c r="B30" s="13"/>
      <c r="C30" s="13"/>
      <c r="D30" s="13"/>
      <c r="E30" s="13"/>
      <c r="F30" s="13"/>
      <c r="G30" s="24" t="s">
        <v>68</v>
      </c>
      <c r="H30" s="11">
        <f>SUMIF(G9:G28,"要",H9:H28)</f>
        <v>1000000</v>
      </c>
    </row>
  </sheetData>
  <mergeCells count="8">
    <mergeCell ref="E1:F1"/>
    <mergeCell ref="G7:G8"/>
    <mergeCell ref="H7:H8"/>
    <mergeCell ref="A29:E29"/>
    <mergeCell ref="A7:A8"/>
    <mergeCell ref="B7:B8"/>
    <mergeCell ref="C7:E7"/>
    <mergeCell ref="F7:F8"/>
  </mergeCells>
  <phoneticPr fontId="9"/>
  <dataValidations count="3">
    <dataValidation type="list" allowBlank="1" showInputMessage="1" showErrorMessage="1" sqref="E9:E28" xr:uid="{157BA1CA-814B-4D92-9212-2E8D30EBB746}">
      <formula1>"選択してください,個,点,式,件,回,ヶ月"</formula1>
    </dataValidation>
    <dataValidation type="list" allowBlank="1" showInputMessage="1" showErrorMessage="1" sqref="F9:F28" xr:uid="{DC5C31FF-DEC4-42F3-9F05-C4AA646B6316}">
      <formula1>"税込（課税）,課税対象外"</formula1>
    </dataValidation>
    <dataValidation type="list" allowBlank="1" showInputMessage="1" showErrorMessage="1" sqref="G9:G28" xr:uid="{C7C0A7F8-5497-4F92-87DC-F81AA507C333}">
      <formula1>"要,不要"</formula1>
    </dataValidation>
  </dataValidations>
  <pageMargins left="0.7" right="0.7" top="0.75" bottom="0.75" header="0.3" footer="0.3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96E4B-1668-4510-812A-95BD68087BB9}">
  <dimension ref="A1:H25"/>
  <sheetViews>
    <sheetView view="pageBreakPreview" zoomScaleNormal="100" zoomScaleSheetLayoutView="100" workbookViewId="0">
      <selection activeCell="A3" sqref="A3"/>
    </sheetView>
  </sheetViews>
  <sheetFormatPr defaultRowHeight="13.2" x14ac:dyDescent="0.2"/>
  <cols>
    <col min="1" max="1" width="26.6640625" customWidth="1"/>
    <col min="2" max="2" width="39.44140625" customWidth="1"/>
    <col min="3" max="3" width="12.6640625" customWidth="1"/>
    <col min="5" max="5" width="11" customWidth="1"/>
    <col min="6" max="6" width="13.88671875" customWidth="1"/>
    <col min="8" max="8" width="17.6640625" customWidth="1"/>
  </cols>
  <sheetData>
    <row r="1" spans="1:8" x14ac:dyDescent="0.2">
      <c r="A1" s="174" t="s">
        <v>137</v>
      </c>
      <c r="B1" s="174"/>
      <c r="C1" s="174"/>
      <c r="D1" s="174"/>
      <c r="E1" s="174"/>
      <c r="F1" s="231" t="s">
        <v>153</v>
      </c>
      <c r="G1" s="231"/>
      <c r="H1">
        <f>設備備品費!H1</f>
        <v>0</v>
      </c>
    </row>
    <row r="2" spans="1:8" x14ac:dyDescent="0.2">
      <c r="A2" s="174" t="s">
        <v>136</v>
      </c>
      <c r="B2" s="174"/>
      <c r="C2" s="174"/>
      <c r="D2" s="174"/>
      <c r="E2" s="174"/>
      <c r="F2" s="174"/>
    </row>
    <row r="3" spans="1:8" x14ac:dyDescent="0.2">
      <c r="A3" s="180" t="s">
        <v>156</v>
      </c>
      <c r="B3" s="174"/>
      <c r="C3" s="174"/>
      <c r="D3" s="174"/>
      <c r="E3" s="174"/>
      <c r="F3" s="174"/>
    </row>
    <row r="5" spans="1:8" ht="14.4" x14ac:dyDescent="0.2">
      <c r="A5" s="22" t="s">
        <v>101</v>
      </c>
      <c r="B5" s="22"/>
      <c r="C5" s="22"/>
      <c r="D5" s="22"/>
      <c r="E5" s="27"/>
      <c r="F5" s="22"/>
      <c r="G5" s="22"/>
      <c r="H5" s="1"/>
    </row>
    <row r="6" spans="1:8" ht="15" thickBot="1" x14ac:dyDescent="0.25">
      <c r="A6" s="22" t="s">
        <v>17</v>
      </c>
      <c r="B6" s="22"/>
      <c r="C6" s="22"/>
      <c r="D6" s="22"/>
      <c r="E6" s="1"/>
      <c r="F6" s="22"/>
      <c r="G6" s="22"/>
      <c r="H6" s="2" t="s">
        <v>30</v>
      </c>
    </row>
    <row r="7" spans="1:8" ht="14.4" x14ac:dyDescent="0.2">
      <c r="A7" s="187" t="s">
        <v>2</v>
      </c>
      <c r="B7" s="189" t="s">
        <v>18</v>
      </c>
      <c r="C7" s="205" t="s">
        <v>40</v>
      </c>
      <c r="D7" s="206"/>
      <c r="E7" s="207"/>
      <c r="F7" s="194" t="s">
        <v>98</v>
      </c>
      <c r="G7" s="196" t="s">
        <v>48</v>
      </c>
      <c r="H7" s="181" t="s">
        <v>0</v>
      </c>
    </row>
    <row r="8" spans="1:8" ht="15" thickBot="1" x14ac:dyDescent="0.25">
      <c r="A8" s="237"/>
      <c r="B8" s="238"/>
      <c r="C8" s="169" t="s">
        <v>38</v>
      </c>
      <c r="D8" s="169" t="s">
        <v>39</v>
      </c>
      <c r="E8" s="168" t="s">
        <v>50</v>
      </c>
      <c r="F8" s="208"/>
      <c r="G8" s="199"/>
      <c r="H8" s="200"/>
    </row>
    <row r="9" spans="1:8" ht="14.4" x14ac:dyDescent="0.2">
      <c r="A9" s="84" t="s">
        <v>36</v>
      </c>
      <c r="B9" s="124" t="s">
        <v>37</v>
      </c>
      <c r="C9" s="66">
        <v>7000</v>
      </c>
      <c r="D9" s="44">
        <v>10</v>
      </c>
      <c r="E9" s="125" t="s">
        <v>122</v>
      </c>
      <c r="F9" s="92" t="s">
        <v>95</v>
      </c>
      <c r="G9" s="30" t="str">
        <f>IF(F9="課税対象外","要","不要")</f>
        <v>不要</v>
      </c>
      <c r="H9" s="31">
        <f>ROUNDDOWN(C9*D9,0)</f>
        <v>70000</v>
      </c>
    </row>
    <row r="10" spans="1:8" ht="14.4" x14ac:dyDescent="0.2">
      <c r="A10" s="93" t="s">
        <v>51</v>
      </c>
      <c r="B10" s="119" t="s">
        <v>52</v>
      </c>
      <c r="C10" s="126">
        <v>50000</v>
      </c>
      <c r="D10" s="126">
        <v>1</v>
      </c>
      <c r="E10" s="48" t="s">
        <v>72</v>
      </c>
      <c r="F10" s="49" t="s">
        <v>96</v>
      </c>
      <c r="G10" s="30" t="str">
        <f t="shared" ref="G10:G23" si="0">IF(F10="課税対象外","要","不要")</f>
        <v>要</v>
      </c>
      <c r="H10" s="31">
        <f t="shared" ref="H10:H23" si="1">ROUNDDOWN(C10*D10,0)</f>
        <v>50000</v>
      </c>
    </row>
    <row r="11" spans="1:8" ht="14.4" x14ac:dyDescent="0.2">
      <c r="A11" s="93" t="s">
        <v>61</v>
      </c>
      <c r="B11" s="119" t="s">
        <v>63</v>
      </c>
      <c r="C11" s="126">
        <v>250000</v>
      </c>
      <c r="D11" s="126">
        <v>1</v>
      </c>
      <c r="E11" s="48" t="s">
        <v>72</v>
      </c>
      <c r="F11" s="49" t="s">
        <v>96</v>
      </c>
      <c r="G11" s="30" t="str">
        <f t="shared" si="0"/>
        <v>要</v>
      </c>
      <c r="H11" s="31">
        <f t="shared" si="1"/>
        <v>250000</v>
      </c>
    </row>
    <row r="12" spans="1:8" ht="14.4" x14ac:dyDescent="0.2">
      <c r="A12" s="93" t="s">
        <v>62</v>
      </c>
      <c r="B12" s="119" t="s">
        <v>52</v>
      </c>
      <c r="C12" s="126">
        <v>10000</v>
      </c>
      <c r="D12" s="126">
        <v>1</v>
      </c>
      <c r="E12" s="48" t="s">
        <v>72</v>
      </c>
      <c r="F12" s="49" t="s">
        <v>96</v>
      </c>
      <c r="G12" s="30" t="str">
        <f t="shared" si="0"/>
        <v>要</v>
      </c>
      <c r="H12" s="31">
        <f t="shared" si="1"/>
        <v>10000</v>
      </c>
    </row>
    <row r="13" spans="1:8" ht="14.4" x14ac:dyDescent="0.2">
      <c r="A13" s="93" t="s">
        <v>73</v>
      </c>
      <c r="B13" s="119" t="s">
        <v>52</v>
      </c>
      <c r="C13" s="126">
        <v>10800</v>
      </c>
      <c r="D13" s="126">
        <v>2</v>
      </c>
      <c r="E13" s="48" t="s">
        <v>72</v>
      </c>
      <c r="F13" s="49" t="s">
        <v>95</v>
      </c>
      <c r="G13" s="30" t="str">
        <f t="shared" si="0"/>
        <v>不要</v>
      </c>
      <c r="H13" s="31">
        <f t="shared" si="1"/>
        <v>21600</v>
      </c>
    </row>
    <row r="14" spans="1:8" ht="14.4" x14ac:dyDescent="0.2">
      <c r="A14" s="93"/>
      <c r="B14" s="119"/>
      <c r="C14" s="126"/>
      <c r="D14" s="126"/>
      <c r="E14" s="48"/>
      <c r="F14" s="49"/>
      <c r="G14" s="42" t="str">
        <f t="shared" si="0"/>
        <v>不要</v>
      </c>
      <c r="H14" s="31">
        <f t="shared" si="1"/>
        <v>0</v>
      </c>
    </row>
    <row r="15" spans="1:8" ht="14.4" x14ac:dyDescent="0.2">
      <c r="A15" s="110"/>
      <c r="B15" s="127"/>
      <c r="C15" s="122"/>
      <c r="D15" s="122"/>
      <c r="E15" s="55"/>
      <c r="F15" s="56"/>
      <c r="G15" s="42" t="str">
        <f t="shared" si="0"/>
        <v>不要</v>
      </c>
      <c r="H15" s="31">
        <f t="shared" si="1"/>
        <v>0</v>
      </c>
    </row>
    <row r="16" spans="1:8" ht="14.4" x14ac:dyDescent="0.2">
      <c r="A16" s="110"/>
      <c r="B16" s="127"/>
      <c r="C16" s="122"/>
      <c r="D16" s="122"/>
      <c r="E16" s="55"/>
      <c r="F16" s="56"/>
      <c r="G16" s="42" t="str">
        <f t="shared" si="0"/>
        <v>不要</v>
      </c>
      <c r="H16" s="31">
        <f t="shared" si="1"/>
        <v>0</v>
      </c>
    </row>
    <row r="17" spans="1:8" ht="14.4" x14ac:dyDescent="0.2">
      <c r="A17" s="110"/>
      <c r="B17" s="127"/>
      <c r="C17" s="122"/>
      <c r="D17" s="122"/>
      <c r="E17" s="55"/>
      <c r="F17" s="56"/>
      <c r="G17" s="42" t="str">
        <f t="shared" si="0"/>
        <v>不要</v>
      </c>
      <c r="H17" s="31">
        <f t="shared" si="1"/>
        <v>0</v>
      </c>
    </row>
    <row r="18" spans="1:8" ht="14.4" x14ac:dyDescent="0.2">
      <c r="A18" s="110"/>
      <c r="B18" s="127"/>
      <c r="C18" s="122"/>
      <c r="D18" s="122"/>
      <c r="E18" s="55"/>
      <c r="F18" s="56"/>
      <c r="G18" s="42" t="str">
        <f t="shared" si="0"/>
        <v>不要</v>
      </c>
      <c r="H18" s="31">
        <f t="shared" si="1"/>
        <v>0</v>
      </c>
    </row>
    <row r="19" spans="1:8" ht="14.4" x14ac:dyDescent="0.2">
      <c r="A19" s="110"/>
      <c r="B19" s="127"/>
      <c r="C19" s="122"/>
      <c r="D19" s="122"/>
      <c r="E19" s="55"/>
      <c r="F19" s="56"/>
      <c r="G19" s="42" t="str">
        <f t="shared" si="0"/>
        <v>不要</v>
      </c>
      <c r="H19" s="31">
        <f t="shared" si="1"/>
        <v>0</v>
      </c>
    </row>
    <row r="20" spans="1:8" ht="14.4" x14ac:dyDescent="0.2">
      <c r="A20" s="110"/>
      <c r="B20" s="127"/>
      <c r="C20" s="122"/>
      <c r="D20" s="122"/>
      <c r="E20" s="55"/>
      <c r="F20" s="56"/>
      <c r="G20" s="42" t="str">
        <f t="shared" si="0"/>
        <v>不要</v>
      </c>
      <c r="H20" s="31">
        <f t="shared" si="1"/>
        <v>0</v>
      </c>
    </row>
    <row r="21" spans="1:8" ht="14.4" x14ac:dyDescent="0.2">
      <c r="A21" s="110"/>
      <c r="B21" s="127"/>
      <c r="C21" s="122"/>
      <c r="D21" s="122"/>
      <c r="E21" s="55"/>
      <c r="F21" s="56"/>
      <c r="G21" s="42" t="str">
        <f t="shared" si="0"/>
        <v>不要</v>
      </c>
      <c r="H21" s="31">
        <f t="shared" si="1"/>
        <v>0</v>
      </c>
    </row>
    <row r="22" spans="1:8" ht="14.4" x14ac:dyDescent="0.2">
      <c r="A22" s="110"/>
      <c r="B22" s="127"/>
      <c r="C22" s="122"/>
      <c r="D22" s="122"/>
      <c r="E22" s="55"/>
      <c r="F22" s="56"/>
      <c r="G22" s="42" t="str">
        <f t="shared" si="0"/>
        <v>不要</v>
      </c>
      <c r="H22" s="31">
        <f t="shared" si="1"/>
        <v>0</v>
      </c>
    </row>
    <row r="23" spans="1:8" ht="15" thickBot="1" x14ac:dyDescent="0.25">
      <c r="A23" s="113"/>
      <c r="B23" s="128"/>
      <c r="C23" s="123"/>
      <c r="D23" s="123"/>
      <c r="E23" s="129"/>
      <c r="F23" s="62"/>
      <c r="G23" s="42" t="str">
        <f t="shared" si="0"/>
        <v>不要</v>
      </c>
      <c r="H23" s="31">
        <f t="shared" si="1"/>
        <v>0</v>
      </c>
    </row>
    <row r="24" spans="1:8" ht="15" thickBot="1" x14ac:dyDescent="0.25">
      <c r="A24" s="184" t="s">
        <v>1</v>
      </c>
      <c r="B24" s="185"/>
      <c r="C24" s="185"/>
      <c r="D24" s="185"/>
      <c r="E24" s="185"/>
      <c r="F24" s="185"/>
      <c r="G24" s="236"/>
      <c r="H24" s="10">
        <f>SUM(H9:H23)</f>
        <v>401600</v>
      </c>
    </row>
    <row r="25" spans="1:8" ht="14.4" x14ac:dyDescent="0.2">
      <c r="A25" s="13"/>
      <c r="B25" s="13"/>
      <c r="C25" s="12"/>
      <c r="D25" s="13"/>
      <c r="E25" s="13"/>
      <c r="F25" s="13"/>
      <c r="G25" s="24" t="s">
        <v>68</v>
      </c>
      <c r="H25" s="11">
        <f>SUMIF(G9:G23,"要",H9:H23)</f>
        <v>310000</v>
      </c>
    </row>
  </sheetData>
  <mergeCells count="8">
    <mergeCell ref="F1:G1"/>
    <mergeCell ref="H7:H8"/>
    <mergeCell ref="A24:G24"/>
    <mergeCell ref="A7:A8"/>
    <mergeCell ref="B7:B8"/>
    <mergeCell ref="C7:E7"/>
    <mergeCell ref="F7:F8"/>
    <mergeCell ref="G7:G8"/>
  </mergeCells>
  <phoneticPr fontId="9"/>
  <dataValidations count="3">
    <dataValidation type="list" allowBlank="1" showInputMessage="1" showErrorMessage="1" sqref="E9:E23" xr:uid="{00C7E3CF-3A07-4294-8636-ACD1FE88AC5D}">
      <formula1>"選択してください,個,点,式,件,ヶ月"</formula1>
    </dataValidation>
    <dataValidation type="list" allowBlank="1" showInputMessage="1" showErrorMessage="1" sqref="F9:F23" xr:uid="{81D8791F-6400-4C83-81B5-DB276F210E61}">
      <formula1>"税込（課税）,課税対象外"</formula1>
    </dataValidation>
    <dataValidation type="list" allowBlank="1" showInputMessage="1" showErrorMessage="1" sqref="G9:G23" xr:uid="{9C1BEBF3-F88C-481D-95BF-E45FCF849CCD}">
      <formula1>"要,不要"</formula1>
    </dataValidation>
  </dataValidation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入力について</vt:lpstr>
      <vt:lpstr>設備備品費</vt:lpstr>
      <vt:lpstr>消耗品費</vt:lpstr>
      <vt:lpstr>旅費</vt:lpstr>
      <vt:lpstr>人件費（実績単価）</vt:lpstr>
      <vt:lpstr>人件費（健保等級）</vt:lpstr>
      <vt:lpstr>謝金</vt:lpstr>
      <vt:lpstr>外注費</vt:lpstr>
      <vt:lpstr>その他</vt:lpstr>
      <vt:lpstr>その他（消費税相当額）</vt:lpstr>
      <vt:lpstr>経費まとめ</vt:lpstr>
      <vt:lpstr>消耗品費!Print_Area</vt:lpstr>
      <vt:lpstr>設備備品費!Print_Area</vt:lpstr>
      <vt:lpstr>旅費!Print_Area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計画様式2-2 経費内訳書</dc:title>
  <dc:creator>医薬基盤・健康・栄養研究所 BRIDGE AIホスピタル担当グループ</dc:creator>
  <cp:lastModifiedBy>研究支援部 猪飼</cp:lastModifiedBy>
  <cp:lastPrinted>2023-06-22T07:17:35Z</cp:lastPrinted>
  <dcterms:created xsi:type="dcterms:W3CDTF">2013-08-30T06:39:00Z</dcterms:created>
  <dcterms:modified xsi:type="dcterms:W3CDTF">2025-03-07T04:40:00Z</dcterms:modified>
</cp:coreProperties>
</file>